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19440" windowHeight="7695"/>
  </bookViews>
  <sheets>
    <sheet name="modificacion" sheetId="18" r:id="rId1"/>
  </sheets>
  <externalReferences>
    <externalReference r:id="rId2"/>
  </externalReferences>
  <definedNames>
    <definedName name="_xlnm.Print_Area" localSheetId="0">modificacion!$D$2:$K$125</definedName>
    <definedName name="COG">[1]COG!$A$1:$D$128</definedName>
    <definedName name="PROY">[1]UR!$I$2:$K$66</definedName>
    <definedName name="ur">[1]UR!$C$2:$H$66</definedName>
  </definedNames>
  <calcPr calcId="145621"/>
</workbook>
</file>

<file path=xl/calcChain.xml><?xml version="1.0" encoding="utf-8"?>
<calcChain xmlns="http://schemas.openxmlformats.org/spreadsheetml/2006/main">
  <c r="N101" i="18" l="1"/>
  <c r="N100" i="18"/>
  <c r="O96" i="18"/>
  <c r="O95" i="18"/>
  <c r="N97" i="18" l="1"/>
  <c r="K19" i="18" l="1"/>
  <c r="K15" i="18"/>
  <c r="K16" i="18"/>
  <c r="K14" i="18"/>
  <c r="I18" i="18"/>
  <c r="I20" i="18" s="1"/>
  <c r="J18" i="18"/>
  <c r="J20" i="18" s="1"/>
  <c r="I122" i="18"/>
  <c r="J122" i="18"/>
  <c r="K111" i="18"/>
  <c r="K112" i="18"/>
  <c r="K113" i="18"/>
  <c r="K114" i="18"/>
  <c r="K115" i="18"/>
  <c r="K116" i="18"/>
  <c r="K117" i="18"/>
  <c r="K118" i="18"/>
  <c r="K119" i="18"/>
  <c r="K120" i="18"/>
  <c r="K121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96" i="18"/>
  <c r="K95" i="18"/>
  <c r="N102" i="18"/>
  <c r="I73" i="18"/>
  <c r="J73" i="18"/>
  <c r="K62" i="18"/>
  <c r="K63" i="18"/>
  <c r="K64" i="18"/>
  <c r="K65" i="18"/>
  <c r="K66" i="18"/>
  <c r="K67" i="18"/>
  <c r="K68" i="18"/>
  <c r="K69" i="18"/>
  <c r="K70" i="18"/>
  <c r="K71" i="18"/>
  <c r="K72" i="18"/>
  <c r="K61" i="18"/>
  <c r="K60" i="18"/>
  <c r="J42" i="18"/>
  <c r="J124" i="18" s="1"/>
  <c r="K41" i="18"/>
  <c r="K40" i="18"/>
  <c r="K39" i="18"/>
  <c r="K38" i="18"/>
  <c r="K37" i="18"/>
  <c r="K36" i="18"/>
  <c r="K35" i="18"/>
  <c r="K34" i="18"/>
  <c r="K33" i="18"/>
  <c r="K32" i="18"/>
  <c r="K31" i="18"/>
  <c r="K73" i="18" l="1"/>
  <c r="K42" i="18"/>
  <c r="K122" i="18"/>
  <c r="I42" i="18"/>
  <c r="I124" i="18" s="1"/>
  <c r="K124" i="18" l="1"/>
  <c r="H122" i="18" l="1"/>
  <c r="Q119" i="18"/>
  <c r="Q121" i="18" s="1"/>
  <c r="O102" i="18"/>
  <c r="O101" i="18"/>
  <c r="H73" i="18"/>
  <c r="K74" i="18" s="1"/>
  <c r="H13" i="18"/>
  <c r="K13" i="18" s="1"/>
  <c r="K18" i="18" s="1"/>
  <c r="K20" i="18" s="1"/>
  <c r="K126" i="18" l="1"/>
  <c r="K128" i="18" s="1"/>
  <c r="O106" i="18"/>
  <c r="H18" i="18"/>
  <c r="H20" i="18" s="1"/>
  <c r="H42" i="18" l="1"/>
  <c r="H124" i="18" l="1"/>
  <c r="H126" i="18" s="1"/>
  <c r="K43" i="18"/>
</calcChain>
</file>

<file path=xl/sharedStrings.xml><?xml version="1.0" encoding="utf-8"?>
<sst xmlns="http://schemas.openxmlformats.org/spreadsheetml/2006/main" count="124" uniqueCount="98">
  <si>
    <t>DESCRIPCIÓN</t>
  </si>
  <si>
    <t>INGRESOS</t>
  </si>
  <si>
    <t>TOTAL INGRESOS</t>
  </si>
  <si>
    <t>EGRESOS</t>
  </si>
  <si>
    <t>Sueldos base al personal permanente</t>
  </si>
  <si>
    <t>Primas de vacaciones, dominical</t>
  </si>
  <si>
    <t>Gratificación fin de año</t>
  </si>
  <si>
    <t>Aportaciones a fondos de vivienda</t>
  </si>
  <si>
    <t>Aportaciones al sistema para el retiro</t>
  </si>
  <si>
    <t>Indemnizaciones.</t>
  </si>
  <si>
    <t>Ayuda para despensa</t>
  </si>
  <si>
    <t>Premio por puntualidad</t>
  </si>
  <si>
    <t>Premio por asistencia</t>
  </si>
  <si>
    <t>SERVICIOS PERSONALES</t>
  </si>
  <si>
    <t>Materiales y útiles de oficina</t>
  </si>
  <si>
    <t>Mat. y útiles de tec. de la inf., Com.</t>
  </si>
  <si>
    <t>Material de limpieza</t>
  </si>
  <si>
    <t>Medicinas y productos farmacéuticos</t>
  </si>
  <si>
    <t>Combustibles, lubricantes y aditivos destinados para actividades administrativas</t>
  </si>
  <si>
    <t>Combustibles, lubricantes y aditivos destinados para actividades operativas</t>
  </si>
  <si>
    <t>Herramientas menores</t>
  </si>
  <si>
    <t>MATERIALES Y SUMINISTROS</t>
  </si>
  <si>
    <t>Servicio de energía eléctrica</t>
  </si>
  <si>
    <t>Servicio de agua</t>
  </si>
  <si>
    <t>Servicio telefonía tradicional</t>
  </si>
  <si>
    <t>Servicio telefonía celular</t>
  </si>
  <si>
    <t>impuesto sobre nominas</t>
  </si>
  <si>
    <t>Impresiones oficiales</t>
  </si>
  <si>
    <t>Servicios de vigilancia</t>
  </si>
  <si>
    <t>Seguros de responsabilidad patrimonial y fianzas</t>
  </si>
  <si>
    <t>Inst., rep. y mantto de maq. otros eqpos y herr.</t>
  </si>
  <si>
    <t>Servicios de jardinería y fumigación</t>
  </si>
  <si>
    <t>Pasajes aéreos nacionales</t>
  </si>
  <si>
    <t>Pasajes terrestres</t>
  </si>
  <si>
    <t>Viáticos en el país.</t>
  </si>
  <si>
    <t>Otros impuestos y derechos</t>
  </si>
  <si>
    <t>SERVICIOS GENERALES</t>
  </si>
  <si>
    <t xml:space="preserve">REMANENTE </t>
  </si>
  <si>
    <t>Otros servicios generales</t>
  </si>
  <si>
    <t>CLASIFICADOR POR OBJETO DE GASTO</t>
  </si>
  <si>
    <t>Conservación y mantto. de inmuebles</t>
  </si>
  <si>
    <t>CAPITULO 1000</t>
  </si>
  <si>
    <t>CAPITULO 2000</t>
  </si>
  <si>
    <t>CAPITULO 3000</t>
  </si>
  <si>
    <t>Cuentas por Cobrar Clientes</t>
  </si>
  <si>
    <t>Otros Ingresos</t>
  </si>
  <si>
    <t>Intereses Bancarios</t>
  </si>
  <si>
    <t>Intereses Moratorios</t>
  </si>
  <si>
    <t>SUB TOTAL INGRESOS</t>
  </si>
  <si>
    <t xml:space="preserve">                  FIDEICOMISO CIUDAD INDUSTRIAL DE LEON</t>
  </si>
  <si>
    <t>Servicios legales</t>
  </si>
  <si>
    <t>Aportaciones de seguridad social (IMSS obrero patronal)</t>
  </si>
  <si>
    <t>Material Eléctrico y Electrónico</t>
  </si>
  <si>
    <t>Refacciones y Accesorios menores de Edificios</t>
  </si>
  <si>
    <t>Refacciones y Acces menores de Eq. De Comp. Y Tec Inf</t>
  </si>
  <si>
    <t>Servicios de Contabilidad</t>
  </si>
  <si>
    <t>Servicios de Auditoría</t>
  </si>
  <si>
    <t>Servicio de Fotocopiado e Impresión</t>
  </si>
  <si>
    <t>Servicios financieros, bancarios y comerciales integrales (honorarios fiduciarios)</t>
  </si>
  <si>
    <t>Instal., rep.,  mantto. de eqpo de cómputo.</t>
  </si>
  <si>
    <t>Gastos de Oficina y Organización</t>
  </si>
  <si>
    <t>Productos Alimenticios para personas</t>
  </si>
  <si>
    <t>CUENTA CONTABLE</t>
  </si>
  <si>
    <t>Rep. y mantto de eqpo de transp.</t>
  </si>
  <si>
    <t>SUB TOTAL GASTO CORRIENTE</t>
  </si>
  <si>
    <t>Gastos de Representación</t>
  </si>
  <si>
    <t>Remanente de ejercicios anteriores</t>
  </si>
  <si>
    <t>Primas por años de servicio efectivamente prestados</t>
  </si>
  <si>
    <t>Prendas de seguridad y protección personal</t>
  </si>
  <si>
    <t>Refacciones y Acces menores de Eq. De transporte</t>
  </si>
  <si>
    <t>Servicios de acceso a internet, redes y proc de inf</t>
  </si>
  <si>
    <t>abogado</t>
  </si>
  <si>
    <t>honorarios fiduciarios</t>
  </si>
  <si>
    <t>prediales, certificaciones, verificaciones, etc</t>
  </si>
  <si>
    <t>de los vehículos</t>
  </si>
  <si>
    <t>escrituraciones</t>
  </si>
  <si>
    <t>Servicios de diseño, arquitectura, ingeniería y actividades relacionadas</t>
  </si>
  <si>
    <t>levantamientos topográficos</t>
  </si>
  <si>
    <t>lote 1 mz 1</t>
  </si>
  <si>
    <t>moño</t>
  </si>
  <si>
    <t>si aun se cuenta con los recursos actuales en el banco</t>
  </si>
  <si>
    <t>la cuenta por cobrar actual, si no se ha traspasado al mpio</t>
  </si>
  <si>
    <t>____________________</t>
  </si>
  <si>
    <t>Lcp J Jesús López Ramírez</t>
  </si>
  <si>
    <t>Coordinador Administrativo</t>
  </si>
  <si>
    <t>AUMENTO</t>
  </si>
  <si>
    <t>DISMINUCION</t>
  </si>
  <si>
    <t>Todos los conceptos del capitulo 1000 se calcularon por 181 días, hasta el 30 de junio</t>
  </si>
  <si>
    <t>90 días</t>
  </si>
  <si>
    <t>12 días</t>
  </si>
  <si>
    <t>LEY DE INGRESOS  2019</t>
  </si>
  <si>
    <t xml:space="preserve">   PRESUPUESTO    DE EGRESOS 2019               </t>
  </si>
  <si>
    <t>PRIMERA MODIFICACION PRESUPUESTAL PARA EL EJERCICIO 2019</t>
  </si>
  <si>
    <t>Ingresos por contratación y extinción parcial</t>
  </si>
  <si>
    <t>Lic. Jesús Adrian Flores Juárez</t>
  </si>
  <si>
    <t xml:space="preserve">Encargado de Despacho </t>
  </si>
  <si>
    <t xml:space="preserve">LEY DE INGRESOS 2019 MODIFICADA  A JUNIO </t>
  </si>
  <si>
    <t>PRESUPUESTO 2019 MODIFICADO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</si>
</sst>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  <numFmt numFmtId="166" formatCode="_-[$€-2]* #,##0.00_-;\-[$€-2]* #,##0.00_-;_-[$€-2]* &quot;-&quot;??_-"/>
  </numFmts>
  <fonts count="46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NewJuneBold"/>
    </font>
    <font>
      <sz val="9"/>
      <color theme="1"/>
      <name val="Calibri"/>
      <family val="2"/>
      <scheme val="minor"/>
    </font>
    <font>
      <b/>
      <sz val="9"/>
      <name val="Trebuchet MS"/>
      <family val="2"/>
    </font>
    <font>
      <sz val="9"/>
      <name val="NewJuneBold"/>
      <family val="3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Trebuchet MS"/>
      <family val="2"/>
    </font>
    <font>
      <b/>
      <sz val="1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i/>
      <sz val="11"/>
      <name val="Trebuchet MS"/>
      <family val="2"/>
    </font>
    <font>
      <sz val="20"/>
      <color theme="1"/>
      <name val="Calibri"/>
      <family val="2"/>
      <scheme val="minor"/>
    </font>
    <font>
      <u/>
      <sz val="7.8"/>
      <color theme="10"/>
      <name val="Calibri"/>
      <family val="2"/>
    </font>
    <font>
      <u/>
      <sz val="11"/>
      <color theme="10"/>
      <name val="Calibri"/>
      <family val="2"/>
    </font>
    <font>
      <sz val="9"/>
      <name val="NewJuneBold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7">
    <xf numFmtId="0" fontId="0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2" applyNumberFormat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23" borderId="5" applyNumberFormat="0" applyFon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20" fillId="0" borderId="10" applyNumberFormat="0" applyFill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3" fillId="25" borderId="13" applyNumberFormat="0" applyFont="0" applyAlignment="0" applyProtection="0"/>
    <xf numFmtId="9" fontId="2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" fillId="0" borderId="0"/>
    <xf numFmtId="0" fontId="27" fillId="0" borderId="0"/>
    <xf numFmtId="0" fontId="28" fillId="0" borderId="0"/>
    <xf numFmtId="0" fontId="2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22" fillId="0" borderId="0" xfId="0" applyFont="1"/>
    <xf numFmtId="4" fontId="21" fillId="0" borderId="1" xfId="2" applyNumberFormat="1" applyFont="1" applyFill="1" applyBorder="1" applyAlignment="1">
      <alignment vertical="top" wrapText="1"/>
    </xf>
    <xf numFmtId="0" fontId="24" fillId="0" borderId="1" xfId="2" applyFont="1" applyBorder="1" applyAlignment="1">
      <alignment horizontal="center" wrapText="1"/>
    </xf>
    <xf numFmtId="0" fontId="21" fillId="0" borderId="1" xfId="2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/>
    </xf>
    <xf numFmtId="0" fontId="22" fillId="0" borderId="0" xfId="0" applyFont="1" applyFill="1"/>
    <xf numFmtId="0" fontId="22" fillId="28" borderId="1" xfId="0" applyFont="1" applyFill="1" applyBorder="1"/>
    <xf numFmtId="4" fontId="21" fillId="0" borderId="0" xfId="2" applyNumberFormat="1" applyFont="1" applyFill="1" applyBorder="1" applyAlignment="1">
      <alignment horizontal="right" vertical="center" wrapText="1"/>
    </xf>
    <xf numFmtId="4" fontId="21" fillId="0" borderId="0" xfId="2" applyNumberFormat="1" applyFont="1" applyFill="1" applyBorder="1" applyAlignment="1">
      <alignment horizontal="right" vertical="center"/>
    </xf>
    <xf numFmtId="4" fontId="30" fillId="0" borderId="0" xfId="2" applyNumberFormat="1" applyFont="1" applyFill="1" applyBorder="1" applyAlignment="1">
      <alignment vertical="top" wrapText="1"/>
    </xf>
    <xf numFmtId="4" fontId="30" fillId="0" borderId="0" xfId="2" applyNumberFormat="1" applyFont="1" applyFill="1" applyBorder="1" applyAlignment="1">
      <alignment horizontal="right" vertical="center" wrapText="1"/>
    </xf>
    <xf numFmtId="4" fontId="21" fillId="0" borderId="0" xfId="2" applyNumberFormat="1" applyFont="1" applyFill="1" applyBorder="1" applyAlignment="1">
      <alignment vertical="top" wrapText="1"/>
    </xf>
    <xf numFmtId="164" fontId="23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/>
    <xf numFmtId="43" fontId="23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1" fillId="0" borderId="0" xfId="2" applyFont="1" applyFill="1" applyBorder="1" applyAlignment="1">
      <alignment horizont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wrapText="1"/>
    </xf>
    <xf numFmtId="43" fontId="21" fillId="0" borderId="0" xfId="5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vertical="top"/>
    </xf>
    <xf numFmtId="0" fontId="21" fillId="0" borderId="12" xfId="2" applyFont="1" applyFill="1" applyBorder="1" applyAlignment="1">
      <alignment horizontal="center" wrapText="1"/>
    </xf>
    <xf numFmtId="0" fontId="21" fillId="0" borderId="12" xfId="2" applyFont="1" applyFill="1" applyBorder="1" applyAlignment="1">
      <alignment horizontal="center" vertical="center" wrapText="1"/>
    </xf>
    <xf numFmtId="0" fontId="22" fillId="0" borderId="12" xfId="0" applyFont="1" applyFill="1" applyBorder="1"/>
    <xf numFmtId="0" fontId="31" fillId="0" borderId="1" xfId="2" applyFont="1" applyFill="1" applyBorder="1" applyAlignment="1">
      <alignment horizontal="center" wrapText="1"/>
    </xf>
    <xf numFmtId="0" fontId="31" fillId="0" borderId="15" xfId="2" applyFont="1" applyFill="1" applyBorder="1" applyAlignment="1">
      <alignment horizontal="center" wrapText="1"/>
    </xf>
    <xf numFmtId="0" fontId="31" fillId="28" borderId="15" xfId="0" applyFont="1" applyFill="1" applyBorder="1"/>
    <xf numFmtId="0" fontId="31" fillId="0" borderId="1" xfId="2" applyFont="1" applyFill="1" applyBorder="1" applyAlignment="1">
      <alignment horizontal="center" vertical="center" wrapText="1"/>
    </xf>
    <xf numFmtId="0" fontId="31" fillId="0" borderId="15" xfId="2" applyFont="1" applyFill="1" applyBorder="1" applyAlignment="1">
      <alignment horizontal="center" vertical="center" wrapText="1"/>
    </xf>
    <xf numFmtId="4" fontId="29" fillId="28" borderId="1" xfId="2" applyNumberFormat="1" applyFont="1" applyFill="1" applyBorder="1" applyAlignment="1">
      <alignment vertical="top" wrapText="1"/>
    </xf>
    <xf numFmtId="0" fontId="31" fillId="0" borderId="1" xfId="2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vertical="top" wrapText="1"/>
    </xf>
    <xf numFmtId="0" fontId="33" fillId="28" borderId="1" xfId="0" applyFont="1" applyFill="1" applyBorder="1"/>
    <xf numFmtId="0" fontId="34" fillId="28" borderId="1" xfId="0" applyFont="1" applyFill="1" applyBorder="1"/>
    <xf numFmtId="0" fontId="31" fillId="0" borderId="1" xfId="2" applyFont="1" applyFill="1" applyBorder="1" applyAlignment="1">
      <alignment horizontal="left" vertical="center" wrapText="1"/>
    </xf>
    <xf numFmtId="0" fontId="35" fillId="28" borderId="1" xfId="0" applyFont="1" applyFill="1" applyBorder="1"/>
    <xf numFmtId="0" fontId="35" fillId="28" borderId="15" xfId="0" applyFont="1" applyFill="1" applyBorder="1"/>
    <xf numFmtId="0" fontId="31" fillId="0" borderId="15" xfId="2" applyFont="1" applyFill="1" applyBorder="1" applyAlignment="1">
      <alignment horizontal="left" vertical="top" wrapText="1"/>
    </xf>
    <xf numFmtId="0" fontId="31" fillId="0" borderId="15" xfId="2" applyFont="1" applyFill="1" applyBorder="1" applyAlignment="1">
      <alignment horizontal="left" vertical="center" wrapText="1"/>
    </xf>
    <xf numFmtId="0" fontId="31" fillId="0" borderId="1" xfId="2" applyFont="1" applyFill="1" applyBorder="1" applyAlignment="1">
      <alignment horizontal="left" vertical="top" wrapText="1"/>
    </xf>
    <xf numFmtId="0" fontId="31" fillId="0" borderId="1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wrapText="1"/>
    </xf>
    <xf numFmtId="0" fontId="31" fillId="0" borderId="1" xfId="2" applyFont="1" applyFill="1" applyBorder="1" applyAlignment="1">
      <alignment vertical="top" wrapText="1"/>
    </xf>
    <xf numFmtId="0" fontId="34" fillId="28" borderId="15" xfId="0" applyFont="1" applyFill="1" applyBorder="1"/>
    <xf numFmtId="0" fontId="37" fillId="27" borderId="1" xfId="2" applyFont="1" applyFill="1" applyBorder="1" applyAlignment="1">
      <alignment horizontal="center" wrapText="1"/>
    </xf>
    <xf numFmtId="0" fontId="37" fillId="27" borderId="1" xfId="2" applyFont="1" applyFill="1" applyBorder="1" applyAlignment="1">
      <alignment horizontal="center" vertical="center" wrapText="1"/>
    </xf>
    <xf numFmtId="0" fontId="38" fillId="28" borderId="1" xfId="0" applyFont="1" applyFill="1" applyBorder="1"/>
    <xf numFmtId="0" fontId="37" fillId="26" borderId="1" xfId="0" applyFont="1" applyFill="1" applyBorder="1" applyAlignment="1">
      <alignment horizontal="center" vertical="center" wrapText="1"/>
    </xf>
    <xf numFmtId="0" fontId="37" fillId="27" borderId="15" xfId="2" applyFont="1" applyFill="1" applyBorder="1" applyAlignment="1">
      <alignment horizontal="center" wrapText="1"/>
    </xf>
    <xf numFmtId="0" fontId="37" fillId="27" borderId="15" xfId="2" applyFont="1" applyFill="1" applyBorder="1" applyAlignment="1">
      <alignment horizontal="center" vertical="center" wrapText="1"/>
    </xf>
    <xf numFmtId="0" fontId="38" fillId="28" borderId="15" xfId="0" applyFont="1" applyFill="1" applyBorder="1"/>
    <xf numFmtId="43" fontId="32" fillId="29" borderId="15" xfId="50" applyFont="1" applyFill="1" applyBorder="1" applyAlignment="1">
      <alignment horizontal="center" wrapText="1"/>
    </xf>
    <xf numFmtId="43" fontId="32" fillId="0" borderId="0" xfId="50" applyFont="1" applyFill="1" applyBorder="1" applyAlignment="1">
      <alignment horizontal="center" wrapText="1"/>
    </xf>
    <xf numFmtId="0" fontId="32" fillId="0" borderId="0" xfId="2" applyFont="1" applyFill="1" applyBorder="1" applyAlignment="1">
      <alignment horizontal="left" wrapText="1"/>
    </xf>
    <xf numFmtId="0" fontId="33" fillId="0" borderId="0" xfId="0" applyFont="1" applyFill="1" applyBorder="1"/>
    <xf numFmtId="43" fontId="22" fillId="0" borderId="0" xfId="0" applyNumberFormat="1" applyFont="1"/>
    <xf numFmtId="43" fontId="22" fillId="0" borderId="0" xfId="50" applyFont="1"/>
    <xf numFmtId="0" fontId="37" fillId="0" borderId="0" xfId="2" applyFont="1" applyFill="1" applyBorder="1" applyAlignment="1">
      <alignment horizontal="center" wrapText="1"/>
    </xf>
    <xf numFmtId="0" fontId="37" fillId="0" borderId="0" xfId="2" applyFont="1" applyFill="1" applyBorder="1" applyAlignment="1">
      <alignment horizontal="center" vertical="center" wrapText="1"/>
    </xf>
    <xf numFmtId="0" fontId="38" fillId="0" borderId="0" xfId="0" applyFont="1" applyFill="1" applyBorder="1"/>
    <xf numFmtId="4" fontId="37" fillId="0" borderId="0" xfId="2" applyNumberFormat="1" applyFont="1" applyFill="1" applyBorder="1" applyAlignment="1">
      <alignment horizontal="right" vertical="center" wrapText="1"/>
    </xf>
    <xf numFmtId="0" fontId="32" fillId="0" borderId="0" xfId="2" applyFont="1" applyFill="1" applyBorder="1" applyAlignment="1">
      <alignment horizontal="center" wrapText="1"/>
    </xf>
    <xf numFmtId="0" fontId="29" fillId="0" borderId="0" xfId="2" applyFont="1" applyFill="1" applyBorder="1" applyAlignment="1">
      <alignment horizontal="center" wrapText="1"/>
    </xf>
    <xf numFmtId="0" fontId="39" fillId="24" borderId="0" xfId="0" applyFont="1" applyFill="1" applyBorder="1" applyAlignment="1">
      <alignment horizontal="center" vertical="top"/>
    </xf>
    <xf numFmtId="0" fontId="37" fillId="24" borderId="0" xfId="0" applyFont="1" applyFill="1" applyBorder="1" applyAlignment="1">
      <alignment horizontal="center" vertical="top"/>
    </xf>
    <xf numFmtId="43" fontId="36" fillId="0" borderId="1" xfId="50" applyFont="1" applyBorder="1" applyAlignment="1">
      <alignment horizontal="center" vertical="center" wrapText="1"/>
    </xf>
    <xf numFmtId="43" fontId="36" fillId="0" borderId="1" xfId="50" applyFont="1" applyBorder="1"/>
    <xf numFmtId="43" fontId="36" fillId="0" borderId="1" xfId="50" applyFont="1" applyBorder="1" applyAlignment="1">
      <alignment horizontal="center" vertical="center"/>
    </xf>
    <xf numFmtId="43" fontId="37" fillId="26" borderId="1" xfId="50" applyFont="1" applyFill="1" applyBorder="1" applyAlignment="1">
      <alignment horizontal="right"/>
    </xf>
    <xf numFmtId="43" fontId="29" fillId="0" borderId="1" xfId="50" applyFont="1" applyFill="1" applyBorder="1" applyAlignment="1">
      <alignment vertical="top" wrapText="1"/>
    </xf>
    <xf numFmtId="43" fontId="29" fillId="0" borderId="15" xfId="50" applyFont="1" applyFill="1" applyBorder="1" applyAlignment="1">
      <alignment vertical="top" wrapText="1"/>
    </xf>
    <xf numFmtId="43" fontId="29" fillId="0" borderId="1" xfId="50" applyFont="1" applyFill="1" applyBorder="1" applyAlignment="1">
      <alignment horizontal="right" vertical="center" wrapText="1"/>
    </xf>
    <xf numFmtId="43" fontId="37" fillId="27" borderId="15" xfId="50" applyFont="1" applyFill="1" applyBorder="1" applyAlignment="1">
      <alignment horizontal="right" vertical="center" wrapText="1"/>
    </xf>
    <xf numFmtId="43" fontId="29" fillId="0" borderId="15" xfId="50" applyFont="1" applyFill="1" applyBorder="1" applyAlignment="1">
      <alignment horizontal="right" vertical="center" wrapText="1"/>
    </xf>
    <xf numFmtId="43" fontId="37" fillId="27" borderId="1" xfId="50" applyFont="1" applyFill="1" applyBorder="1" applyAlignment="1">
      <alignment horizontal="right" vertical="center" wrapText="1"/>
    </xf>
    <xf numFmtId="43" fontId="21" fillId="0" borderId="12" xfId="50" applyFont="1" applyFill="1" applyBorder="1" applyAlignment="1">
      <alignment horizontal="right" vertical="center" wrapText="1"/>
    </xf>
    <xf numFmtId="43" fontId="21" fillId="0" borderId="0" xfId="50" applyFont="1" applyFill="1" applyBorder="1" applyAlignment="1">
      <alignment horizontal="right" vertical="center" wrapText="1"/>
    </xf>
    <xf numFmtId="4" fontId="45" fillId="0" borderId="0" xfId="2" applyNumberFormat="1" applyFont="1" applyFill="1" applyBorder="1" applyAlignment="1">
      <alignment horizontal="right" vertical="center" wrapText="1"/>
    </xf>
    <xf numFmtId="43" fontId="36" fillId="0" borderId="19" xfId="50" applyFont="1" applyBorder="1" applyAlignment="1">
      <alignment horizontal="center" vertical="center" wrapText="1"/>
    </xf>
    <xf numFmtId="43" fontId="36" fillId="0" borderId="19" xfId="50" applyFont="1" applyBorder="1"/>
    <xf numFmtId="43" fontId="36" fillId="0" borderId="19" xfId="50" applyFont="1" applyBorder="1" applyAlignment="1">
      <alignment horizontal="center" vertical="center"/>
    </xf>
    <xf numFmtId="43" fontId="37" fillId="26" borderId="19" xfId="50" applyFont="1" applyFill="1" applyBorder="1" applyAlignment="1">
      <alignment horizontal="right"/>
    </xf>
    <xf numFmtId="43" fontId="29" fillId="0" borderId="19" xfId="50" applyFont="1" applyFill="1" applyBorder="1" applyAlignment="1">
      <alignment vertical="top" wrapText="1"/>
    </xf>
    <xf numFmtId="43" fontId="29" fillId="0" borderId="19" xfId="50" applyFont="1" applyFill="1" applyBorder="1" applyAlignment="1">
      <alignment horizontal="right" vertical="center" wrapText="1"/>
    </xf>
    <xf numFmtId="43" fontId="37" fillId="27" borderId="19" xfId="50" applyFont="1" applyFill="1" applyBorder="1" applyAlignment="1">
      <alignment horizontal="right" vertical="center" wrapText="1"/>
    </xf>
    <xf numFmtId="0" fontId="31" fillId="0" borderId="19" xfId="2" applyFont="1" applyBorder="1" applyAlignment="1">
      <alignment horizontal="center" wrapText="1"/>
    </xf>
    <xf numFmtId="0" fontId="31" fillId="0" borderId="19" xfId="2" applyFont="1" applyFill="1" applyBorder="1" applyAlignment="1">
      <alignment vertical="top" wrapText="1"/>
    </xf>
    <xf numFmtId="0" fontId="35" fillId="28" borderId="19" xfId="0" applyFont="1" applyFill="1" applyBorder="1"/>
    <xf numFmtId="0" fontId="32" fillId="0" borderId="0" xfId="2" applyFont="1" applyFill="1" applyBorder="1" applyAlignment="1">
      <alignment horizontal="center" wrapText="1"/>
    </xf>
    <xf numFmtId="0" fontId="29" fillId="0" borderId="0" xfId="2" applyFont="1" applyFill="1" applyBorder="1" applyAlignment="1">
      <alignment horizontal="center" wrapText="1"/>
    </xf>
    <xf numFmtId="4" fontId="43" fillId="0" borderId="0" xfId="2" applyNumberFormat="1" applyFont="1" applyFill="1" applyBorder="1" applyAlignment="1">
      <alignment horizontal="left" vertical="center" wrapText="1"/>
    </xf>
    <xf numFmtId="4" fontId="43" fillId="0" borderId="0" xfId="2" applyNumberFormat="1" applyFont="1" applyFill="1" applyBorder="1" applyAlignment="1">
      <alignment horizontal="left" vertical="top" wrapText="1"/>
    </xf>
    <xf numFmtId="4" fontId="44" fillId="0" borderId="0" xfId="2" applyNumberFormat="1" applyFont="1" applyFill="1" applyBorder="1" applyAlignment="1">
      <alignment horizontal="left" vertical="top" wrapText="1"/>
    </xf>
    <xf numFmtId="0" fontId="32" fillId="29" borderId="16" xfId="2" applyFont="1" applyFill="1" applyBorder="1" applyAlignment="1">
      <alignment horizontal="left" wrapText="1"/>
    </xf>
    <xf numFmtId="0" fontId="32" fillId="29" borderId="18" xfId="2" applyFont="1" applyFill="1" applyBorder="1" applyAlignment="1">
      <alignment horizontal="left" wrapText="1"/>
    </xf>
    <xf numFmtId="0" fontId="32" fillId="29" borderId="17" xfId="2" applyFont="1" applyFill="1" applyBorder="1" applyAlignment="1">
      <alignment horizontal="left" wrapText="1"/>
    </xf>
    <xf numFmtId="164" fontId="37" fillId="26" borderId="1" xfId="0" applyNumberFormat="1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top"/>
    </xf>
    <xf numFmtId="0" fontId="37" fillId="24" borderId="0" xfId="0" applyFont="1" applyFill="1" applyBorder="1" applyAlignment="1">
      <alignment horizontal="center" vertical="top"/>
    </xf>
    <xf numFmtId="164" fontId="37" fillId="26" borderId="14" xfId="0" applyNumberFormat="1" applyFont="1" applyFill="1" applyBorder="1" applyAlignment="1">
      <alignment horizontal="center" vertical="center" wrapText="1"/>
    </xf>
    <xf numFmtId="164" fontId="37" fillId="26" borderId="11" xfId="0" applyNumberFormat="1" applyFont="1" applyFill="1" applyBorder="1" applyAlignment="1">
      <alignment horizontal="center" vertical="center" wrapText="1"/>
    </xf>
    <xf numFmtId="164" fontId="37" fillId="26" borderId="20" xfId="0" applyNumberFormat="1" applyFont="1" applyFill="1" applyBorder="1" applyAlignment="1">
      <alignment horizontal="center" vertical="center" wrapText="1"/>
    </xf>
    <xf numFmtId="4" fontId="30" fillId="0" borderId="0" xfId="2" applyNumberFormat="1" applyFont="1" applyFill="1" applyBorder="1" applyAlignment="1">
      <alignment horizontal="left" vertical="top" wrapText="1"/>
    </xf>
  </cellXfs>
  <cellStyles count="167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A3 297 x 420 mm" xfId="53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111"/>
    <cellStyle name="Hipervínculo 2" xfId="162"/>
    <cellStyle name="Hipervínculo 3" xfId="163"/>
    <cellStyle name="Incorrecto 2" xfId="35"/>
    <cellStyle name="Millares" xfId="50" builtinId="3"/>
    <cellStyle name="Millares 2" xfId="3"/>
    <cellStyle name="Millares 2 2" xfId="54"/>
    <cellStyle name="Millares 2 2 2" xfId="122"/>
    <cellStyle name="Millares 2 3" xfId="52"/>
    <cellStyle name="Millares 2 3 2" xfId="123"/>
    <cellStyle name="Millares 2 4" xfId="55"/>
    <cellStyle name="Millares 2 4 2" xfId="124"/>
    <cellStyle name="Millares 2 5" xfId="56"/>
    <cellStyle name="Millares 2 5 2" xfId="125"/>
    <cellStyle name="Millares 2 6" xfId="57"/>
    <cellStyle name="Millares 2 6 2" xfId="126"/>
    <cellStyle name="Millares 2 7" xfId="58"/>
    <cellStyle name="Millares 2 7 2" xfId="127"/>
    <cellStyle name="Millares 2 8" xfId="128"/>
    <cellStyle name="Millares 3" xfId="36"/>
    <cellStyle name="Millares 3 2" xfId="59"/>
    <cellStyle name="Millares 3 2 2" xfId="129"/>
    <cellStyle name="Millares 3 3" xfId="60"/>
    <cellStyle name="Millares 3 3 2" xfId="130"/>
    <cellStyle name="Millares 3 4" xfId="61"/>
    <cellStyle name="Millares 3 4 2" xfId="131"/>
    <cellStyle name="Millares 3 5" xfId="62"/>
    <cellStyle name="Millares 3 5 2" xfId="132"/>
    <cellStyle name="Millares 3 6" xfId="133"/>
    <cellStyle name="Millares 4" xfId="63"/>
    <cellStyle name="Millares 4 2" xfId="134"/>
    <cellStyle name="Millares 5" xfId="112"/>
    <cellStyle name="Millares 6" xfId="64"/>
    <cellStyle name="Millares 6 2" xfId="65"/>
    <cellStyle name="Millares 6 3" xfId="66"/>
    <cellStyle name="Millares 6 4" xfId="67"/>
    <cellStyle name="Millares 6 5" xfId="68"/>
    <cellStyle name="Millares 7" xfId="113"/>
    <cellStyle name="Millares 8" xfId="114"/>
    <cellStyle name="Moneda 2" xfId="69"/>
    <cellStyle name="Moneda 2 2" xfId="70"/>
    <cellStyle name="Moneda 2 2 2" xfId="135"/>
    <cellStyle name="Moneda 2 3" xfId="71"/>
    <cellStyle name="Moneda 2 3 2" xfId="136"/>
    <cellStyle name="Moneda 2 4" xfId="72"/>
    <cellStyle name="Moneda 2 4 2" xfId="137"/>
    <cellStyle name="Moneda 2 5" xfId="73"/>
    <cellStyle name="Moneda 2 5 2" xfId="138"/>
    <cellStyle name="Moneda 2 6" xfId="139"/>
    <cellStyle name="Moneda 3" xfId="74"/>
    <cellStyle name="Moneda 3 2" xfId="140"/>
    <cellStyle name="Moneda 4" xfId="75"/>
    <cellStyle name="Moneda 4 2" xfId="76"/>
    <cellStyle name="Moneda 4 2 2" xfId="141"/>
    <cellStyle name="Moneda 4 3" xfId="77"/>
    <cellStyle name="Moneda 4 3 2" xfId="142"/>
    <cellStyle name="Moneda 4 4" xfId="78"/>
    <cellStyle name="Moneda 4 4 2" xfId="143"/>
    <cellStyle name="Moneda 4 5" xfId="79"/>
    <cellStyle name="Moneda 4 5 2" xfId="144"/>
    <cellStyle name="Moneda 4 6" xfId="145"/>
    <cellStyle name="Moneda 4 7" xfId="146"/>
    <cellStyle name="Moneda 5" xfId="80"/>
    <cellStyle name="Moneda 5 2" xfId="147"/>
    <cellStyle name="Moneda 6" xfId="81"/>
    <cellStyle name="Moneda 6 2" xfId="148"/>
    <cellStyle name="Moneda 7" xfId="149"/>
    <cellStyle name="Moneda 7 2" xfId="150"/>
    <cellStyle name="Moneda 8" xfId="151"/>
    <cellStyle name="Neutral 2" xfId="37"/>
    <cellStyle name="Normal" xfId="0" builtinId="0"/>
    <cellStyle name="Normal 10" xfId="161"/>
    <cellStyle name="Normal 11" xfId="164"/>
    <cellStyle name="Normal 2" xfId="4"/>
    <cellStyle name="Normal 2 2" xfId="47"/>
    <cellStyle name="Normal 2 2 2" xfId="152"/>
    <cellStyle name="Normal 2 2 3" xfId="153"/>
    <cellStyle name="Normal 2 3" xfId="115"/>
    <cellStyle name="Normal 3" xfId="1"/>
    <cellStyle name="Normal 3 2" xfId="82"/>
    <cellStyle name="Normal 3 2 2" xfId="83"/>
    <cellStyle name="Normal 3 2 3" xfId="84"/>
    <cellStyle name="Normal 3 2 4" xfId="85"/>
    <cellStyle name="Normal 3 2 5" xfId="86"/>
    <cellStyle name="Normal 3 3" xfId="87"/>
    <cellStyle name="Normal 3 3 2" xfId="88"/>
    <cellStyle name="Normal 3 3 3" xfId="89"/>
    <cellStyle name="Normal 3 3 4" xfId="90"/>
    <cellStyle name="Normal 3 3 5" xfId="91"/>
    <cellStyle name="Normal 3 4" xfId="92"/>
    <cellStyle name="Normal 3 5" xfId="93"/>
    <cellStyle name="Normal 3 6" xfId="94"/>
    <cellStyle name="Normal 3 7" xfId="95"/>
    <cellStyle name="Normal 3 8" xfId="51"/>
    <cellStyle name="Normal 3 9" xfId="154"/>
    <cellStyle name="Normal 4" xfId="48"/>
    <cellStyle name="Normal 4 2" xfId="96"/>
    <cellStyle name="Normal 4 3" xfId="155"/>
    <cellStyle name="Normal 5" xfId="97"/>
    <cellStyle name="Normal 5 2" xfId="98"/>
    <cellStyle name="Normal 5 2 2" xfId="99"/>
    <cellStyle name="Normal 5 2 3" xfId="100"/>
    <cellStyle name="Normal 5 2 4" xfId="101"/>
    <cellStyle name="Normal 5 2 5" xfId="102"/>
    <cellStyle name="Normal 5 3" xfId="103"/>
    <cellStyle name="Normal 5 4" xfId="104"/>
    <cellStyle name="Normal 5 5" xfId="105"/>
    <cellStyle name="Normal 5 6" xfId="106"/>
    <cellStyle name="Normal 5 7" xfId="156"/>
    <cellStyle name="Normal 6" xfId="107"/>
    <cellStyle name="Normal 6 2" xfId="165"/>
    <cellStyle name="Normal 7" xfId="108"/>
    <cellStyle name="Normal 7 2" xfId="157"/>
    <cellStyle name="Normal 7 3" xfId="158"/>
    <cellStyle name="Normal 8" xfId="116"/>
    <cellStyle name="Normal 8 2" xfId="159"/>
    <cellStyle name="Normal 9" xfId="117"/>
    <cellStyle name="Normal_COG 2010" xfId="2"/>
    <cellStyle name="Notas 2" xfId="38"/>
    <cellStyle name="Notas 3" xfId="109"/>
    <cellStyle name="Porcentaje 2" xfId="49"/>
    <cellStyle name="Porcentaje 2 2" xfId="166"/>
    <cellStyle name="Porcentaje 3" xfId="110"/>
    <cellStyle name="Porcentaje 4" xfId="160"/>
    <cellStyle name="Porcentual 2" xfId="118"/>
    <cellStyle name="Porcentual 2 2" xfId="119"/>
    <cellStyle name="Porcentual 3" xfId="120"/>
    <cellStyle name="Porcentual 4" xfId="121"/>
    <cellStyle name="Salida 2" xfId="39"/>
    <cellStyle name="Texto de advertencia 2" xfId="40"/>
    <cellStyle name="Texto explicativo 2" xfId="41"/>
    <cellStyle name="Título 1 2" xfId="43"/>
    <cellStyle name="Título 2 2" xfId="44"/>
    <cellStyle name="Título 3 2" xfId="45"/>
    <cellStyle name="Título 4" xfId="42"/>
    <cellStyle name="Total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71886</xdr:colOff>
      <xdr:row>1</xdr:row>
      <xdr:rowOff>119512</xdr:rowOff>
    </xdr:from>
    <xdr:to>
      <xdr:col>5</xdr:col>
      <xdr:colOff>1069315</xdr:colOff>
      <xdr:row>5</xdr:row>
      <xdr:rowOff>154377</xdr:rowOff>
    </xdr:to>
    <xdr:grpSp>
      <xdr:nvGrpSpPr>
        <xdr:cNvPr id="2" name="Group 13"/>
        <xdr:cNvGrpSpPr>
          <a:grpSpLocks/>
        </xdr:cNvGrpSpPr>
      </xdr:nvGrpSpPr>
      <xdr:grpSpPr bwMode="auto">
        <a:xfrm>
          <a:off x="2363278" y="272271"/>
          <a:ext cx="2893443" cy="699818"/>
          <a:chOff x="1260" y="5082"/>
          <a:chExt cx="2473" cy="576"/>
        </a:xfrm>
      </xdr:grpSpPr>
      <xdr:sp macro="" textlink="">
        <xdr:nvSpPr>
          <xdr:cNvPr id="3" name="WordArt 15"/>
          <xdr:cNvSpPr>
            <a:spLocks noChangeArrowheads="1" noChangeShapeType="1" noTextEdit="1"/>
          </xdr:cNvSpPr>
        </xdr:nvSpPr>
        <xdr:spPr bwMode="auto">
          <a:xfrm>
            <a:off x="2204" y="5133"/>
            <a:ext cx="1529" cy="44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FFFFFF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Fideicomiso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Ciudad Industrial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de León</a:t>
            </a:r>
          </a:p>
        </xdr:txBody>
      </xdr:sp>
      <xdr:pic>
        <xdr:nvPicPr>
          <xdr:cNvPr id="4" name="9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0" y="5082"/>
            <a:ext cx="898" cy="5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71886</xdr:colOff>
      <xdr:row>51</xdr:row>
      <xdr:rowOff>119512</xdr:rowOff>
    </xdr:from>
    <xdr:to>
      <xdr:col>5</xdr:col>
      <xdr:colOff>1069315</xdr:colOff>
      <xdr:row>55</xdr:row>
      <xdr:rowOff>154377</xdr:rowOff>
    </xdr:to>
    <xdr:grpSp>
      <xdr:nvGrpSpPr>
        <xdr:cNvPr id="6" name="Group 13"/>
        <xdr:cNvGrpSpPr>
          <a:grpSpLocks/>
        </xdr:cNvGrpSpPr>
      </xdr:nvGrpSpPr>
      <xdr:grpSpPr bwMode="auto">
        <a:xfrm>
          <a:off x="2363278" y="10614984"/>
          <a:ext cx="2893443" cy="933450"/>
          <a:chOff x="1260" y="5082"/>
          <a:chExt cx="2473" cy="576"/>
        </a:xfrm>
      </xdr:grpSpPr>
      <xdr:sp macro="" textlink="">
        <xdr:nvSpPr>
          <xdr:cNvPr id="7" name="WordArt 15"/>
          <xdr:cNvSpPr>
            <a:spLocks noChangeArrowheads="1" noChangeShapeType="1" noTextEdit="1"/>
          </xdr:cNvSpPr>
        </xdr:nvSpPr>
        <xdr:spPr bwMode="auto">
          <a:xfrm>
            <a:off x="2204" y="5133"/>
            <a:ext cx="1529" cy="44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FFFFFF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Fideicomiso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Ciudad Industrial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de León</a:t>
            </a:r>
          </a:p>
        </xdr:txBody>
      </xdr:sp>
      <xdr:pic>
        <xdr:nvPicPr>
          <xdr:cNvPr id="8" name="9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0" y="5082"/>
            <a:ext cx="898" cy="5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71886</xdr:colOff>
      <xdr:row>87</xdr:row>
      <xdr:rowOff>0</xdr:rowOff>
    </xdr:from>
    <xdr:to>
      <xdr:col>5</xdr:col>
      <xdr:colOff>1069315</xdr:colOff>
      <xdr:row>90</xdr:row>
      <xdr:rowOff>154377</xdr:rowOff>
    </xdr:to>
    <xdr:grpSp>
      <xdr:nvGrpSpPr>
        <xdr:cNvPr id="9" name="Group 13"/>
        <xdr:cNvGrpSpPr>
          <a:grpSpLocks/>
        </xdr:cNvGrpSpPr>
      </xdr:nvGrpSpPr>
      <xdr:grpSpPr bwMode="auto">
        <a:xfrm>
          <a:off x="2363278" y="18690566"/>
          <a:ext cx="2893443" cy="774401"/>
          <a:chOff x="1260" y="5082"/>
          <a:chExt cx="2473" cy="576"/>
        </a:xfrm>
      </xdr:grpSpPr>
      <xdr:sp macro="" textlink="">
        <xdr:nvSpPr>
          <xdr:cNvPr id="10" name="WordArt 15"/>
          <xdr:cNvSpPr>
            <a:spLocks noChangeArrowheads="1" noChangeShapeType="1" noTextEdit="1"/>
          </xdr:cNvSpPr>
        </xdr:nvSpPr>
        <xdr:spPr bwMode="auto">
          <a:xfrm>
            <a:off x="2204" y="5133"/>
            <a:ext cx="1529" cy="44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FFFFFF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Fideicomiso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Ciudad Industrial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de León</a:t>
            </a:r>
          </a:p>
        </xdr:txBody>
      </xdr:sp>
      <xdr:pic>
        <xdr:nvPicPr>
          <xdr:cNvPr id="11" name="9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0" y="5082"/>
            <a:ext cx="898" cy="5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5:S137"/>
  <sheetViews>
    <sheetView tabSelected="1" topLeftCell="C1" zoomScale="106" zoomScaleNormal="106" workbookViewId="0">
      <selection activeCell="K33" sqref="K33"/>
    </sheetView>
  </sheetViews>
  <sheetFormatPr baseColWidth="10" defaultRowHeight="12"/>
  <cols>
    <col min="1" max="3" width="11.42578125" style="1"/>
    <col min="4" max="4" width="12.42578125" style="1" customWidth="1"/>
    <col min="5" max="5" width="16" style="1" customWidth="1"/>
    <col min="6" max="6" width="49.85546875" style="1" customWidth="1"/>
    <col min="7" max="7" width="1.5703125" style="1" customWidth="1"/>
    <col min="8" max="8" width="21.140625" style="1" customWidth="1"/>
    <col min="9" max="11" width="19.42578125" style="1" customWidth="1"/>
    <col min="12" max="12" width="4.28515625" style="1" customWidth="1"/>
    <col min="13" max="13" width="7.7109375" style="1" customWidth="1"/>
    <col min="14" max="16384" width="11.42578125" style="1"/>
  </cols>
  <sheetData>
    <row r="5" spans="4:17" ht="16.5">
      <c r="F5" s="98" t="s">
        <v>49</v>
      </c>
      <c r="G5" s="98"/>
      <c r="H5" s="98"/>
      <c r="I5" s="64"/>
      <c r="J5" s="64"/>
      <c r="K5" s="64"/>
    </row>
    <row r="6" spans="4:17" ht="16.5">
      <c r="F6" s="99" t="s">
        <v>92</v>
      </c>
      <c r="G6" s="99"/>
      <c r="H6" s="99"/>
      <c r="I6" s="65"/>
      <c r="J6" s="65"/>
      <c r="K6" s="65"/>
    </row>
    <row r="7" spans="4:17" ht="15">
      <c r="F7" s="21"/>
    </row>
    <row r="8" spans="4:17" ht="15">
      <c r="F8" s="21"/>
    </row>
    <row r="9" spans="4:17" ht="15">
      <c r="F9" s="21"/>
    </row>
    <row r="10" spans="4:17" ht="15" customHeight="1">
      <c r="D10" s="97" t="s">
        <v>62</v>
      </c>
      <c r="E10" s="100" t="s">
        <v>39</v>
      </c>
      <c r="F10" s="48" t="s">
        <v>0</v>
      </c>
      <c r="G10" s="47"/>
      <c r="H10" s="97" t="s">
        <v>90</v>
      </c>
      <c r="I10" s="102" t="s">
        <v>85</v>
      </c>
      <c r="J10" s="102" t="s">
        <v>86</v>
      </c>
      <c r="K10" s="97" t="s">
        <v>96</v>
      </c>
      <c r="L10" s="13"/>
      <c r="M10" s="13"/>
    </row>
    <row r="11" spans="4:17" ht="30" customHeight="1">
      <c r="D11" s="97"/>
      <c r="E11" s="101"/>
      <c r="F11" s="48" t="s">
        <v>1</v>
      </c>
      <c r="G11" s="47"/>
      <c r="H11" s="97"/>
      <c r="I11" s="101"/>
      <c r="J11" s="101"/>
      <c r="K11" s="97"/>
      <c r="L11" s="13"/>
      <c r="M11" s="13"/>
    </row>
    <row r="12" spans="4:17" ht="23.25" hidden="1" customHeight="1" thickBot="1">
      <c r="D12" s="3">
        <v>101</v>
      </c>
      <c r="E12" s="3"/>
      <c r="F12" s="4" t="s">
        <v>37</v>
      </c>
      <c r="G12" s="7"/>
      <c r="H12" s="2"/>
      <c r="I12" s="12"/>
      <c r="J12" s="12"/>
      <c r="K12" s="12"/>
      <c r="L12" s="14"/>
      <c r="M12" s="14"/>
    </row>
    <row r="13" spans="4:17" ht="23.25" customHeight="1">
      <c r="D13" s="41">
        <v>1122</v>
      </c>
      <c r="E13" s="42"/>
      <c r="F13" s="35" t="s">
        <v>44</v>
      </c>
      <c r="G13" s="36"/>
      <c r="H13" s="66">
        <f>29750.65*3</f>
        <v>89251.950000000012</v>
      </c>
      <c r="I13" s="79">
        <v>89251.95</v>
      </c>
      <c r="J13" s="79"/>
      <c r="K13" s="79">
        <f>+H13+I13-J13</f>
        <v>178503.90000000002</v>
      </c>
      <c r="L13" s="14"/>
      <c r="M13" s="14" t="s">
        <v>81</v>
      </c>
    </row>
    <row r="14" spans="4:17" ht="21" customHeight="1">
      <c r="D14" s="41">
        <v>4159</v>
      </c>
      <c r="E14" s="42"/>
      <c r="F14" s="35" t="s">
        <v>45</v>
      </c>
      <c r="G14" s="36"/>
      <c r="H14" s="66">
        <v>0</v>
      </c>
      <c r="I14" s="79">
        <v>0</v>
      </c>
      <c r="J14" s="79"/>
      <c r="K14" s="79">
        <f>+H14+I14-J14</f>
        <v>0</v>
      </c>
      <c r="L14" s="8"/>
      <c r="M14" s="8"/>
    </row>
    <row r="15" spans="4:17" ht="15.75" customHeight="1">
      <c r="D15" s="42">
        <v>4311</v>
      </c>
      <c r="E15" s="42"/>
      <c r="F15" s="43" t="s">
        <v>46</v>
      </c>
      <c r="G15" s="36"/>
      <c r="H15" s="67">
        <v>600000</v>
      </c>
      <c r="I15" s="80">
        <v>900000</v>
      </c>
      <c r="J15" s="80"/>
      <c r="K15" s="79">
        <f t="shared" ref="K15:K16" si="0">+H15+I15-J15</f>
        <v>1500000</v>
      </c>
      <c r="L15" s="8"/>
      <c r="M15" s="91" t="s">
        <v>80</v>
      </c>
      <c r="N15" s="91"/>
      <c r="O15" s="91"/>
      <c r="P15" s="91"/>
      <c r="Q15" s="91"/>
    </row>
    <row r="16" spans="4:17" ht="15.75" customHeight="1">
      <c r="D16" s="42">
        <v>4319</v>
      </c>
      <c r="E16" s="42"/>
      <c r="F16" s="43" t="s">
        <v>47</v>
      </c>
      <c r="G16" s="36"/>
      <c r="H16" s="67">
        <v>0</v>
      </c>
      <c r="I16" s="80">
        <v>0</v>
      </c>
      <c r="J16" s="80"/>
      <c r="K16" s="79">
        <f t="shared" si="0"/>
        <v>0</v>
      </c>
      <c r="L16" s="8"/>
      <c r="M16" s="8"/>
    </row>
    <row r="17" spans="4:19" ht="15.75" customHeight="1">
      <c r="D17" s="42">
        <v>4319</v>
      </c>
      <c r="E17" s="86"/>
      <c r="F17" s="87" t="s">
        <v>93</v>
      </c>
      <c r="G17" s="88"/>
      <c r="H17" s="80"/>
      <c r="I17" s="80"/>
      <c r="J17" s="80"/>
      <c r="K17" s="79"/>
      <c r="L17" s="8"/>
      <c r="M17" s="8"/>
    </row>
    <row r="18" spans="4:19" ht="15.75" customHeight="1">
      <c r="D18" s="42"/>
      <c r="E18" s="42"/>
      <c r="F18" s="32" t="s">
        <v>48</v>
      </c>
      <c r="G18" s="36"/>
      <c r="H18" s="68">
        <f>SUM(H13:H16)</f>
        <v>689251.95</v>
      </c>
      <c r="I18" s="81">
        <f>SUM(I13:I16)</f>
        <v>989251.95</v>
      </c>
      <c r="J18" s="81">
        <f>SUM(J13:J16)</f>
        <v>0</v>
      </c>
      <c r="K18" s="81">
        <f>SUM(K13:K16)</f>
        <v>1678503.9</v>
      </c>
      <c r="L18" s="8"/>
      <c r="M18" s="8"/>
    </row>
    <row r="19" spans="4:19" ht="15.75" customHeight="1">
      <c r="D19" s="42"/>
      <c r="E19" s="42"/>
      <c r="F19" s="43" t="s">
        <v>66</v>
      </c>
      <c r="G19" s="36"/>
      <c r="H19" s="67">
        <v>649944.66</v>
      </c>
      <c r="I19" s="80"/>
      <c r="J19" s="80">
        <v>378241.68</v>
      </c>
      <c r="K19" s="80">
        <f>+H19+I19-J19</f>
        <v>271702.98000000004</v>
      </c>
      <c r="L19" s="9"/>
      <c r="M19" s="9"/>
      <c r="N19" s="56"/>
    </row>
    <row r="20" spans="4:19" ht="18.75" customHeight="1">
      <c r="D20" s="5"/>
      <c r="E20" s="5"/>
      <c r="F20" s="48" t="s">
        <v>2</v>
      </c>
      <c r="G20" s="47"/>
      <c r="H20" s="69">
        <f>H18+H19</f>
        <v>1339196.6099999999</v>
      </c>
      <c r="I20" s="82">
        <f>+I18+I19</f>
        <v>989251.95</v>
      </c>
      <c r="J20" s="82">
        <f t="shared" ref="J20:K20" si="1">+J18+J19</f>
        <v>378241.68</v>
      </c>
      <c r="K20" s="82">
        <f t="shared" si="1"/>
        <v>1950206.88</v>
      </c>
      <c r="L20" s="15"/>
      <c r="M20" s="15"/>
    </row>
    <row r="21" spans="4:19">
      <c r="L21" s="6"/>
      <c r="M21" s="6"/>
    </row>
    <row r="22" spans="4:19">
      <c r="K22" s="57"/>
      <c r="L22" s="6"/>
      <c r="M22" s="6"/>
    </row>
    <row r="23" spans="4:19">
      <c r="K23" s="57"/>
      <c r="L23" s="6"/>
      <c r="M23" s="6"/>
    </row>
    <row r="24" spans="4:19">
      <c r="K24" s="57"/>
      <c r="L24" s="6"/>
      <c r="M24" s="6"/>
    </row>
    <row r="25" spans="4:19">
      <c r="K25" s="57"/>
      <c r="L25" s="6"/>
      <c r="M25" s="6"/>
    </row>
    <row r="26" spans="4:19">
      <c r="L26" s="6"/>
      <c r="M26" s="6"/>
    </row>
    <row r="27" spans="4:19">
      <c r="L27" s="6"/>
      <c r="M27" s="6"/>
    </row>
    <row r="28" spans="4:19">
      <c r="L28" s="6"/>
      <c r="M28" s="6"/>
    </row>
    <row r="29" spans="4:19" ht="15" customHeight="1">
      <c r="D29" s="97" t="s">
        <v>62</v>
      </c>
      <c r="E29" s="100" t="s">
        <v>39</v>
      </c>
      <c r="F29" s="48" t="s">
        <v>0</v>
      </c>
      <c r="G29" s="47"/>
      <c r="H29" s="97" t="s">
        <v>91</v>
      </c>
      <c r="I29" s="102" t="s">
        <v>85</v>
      </c>
      <c r="J29" s="102" t="s">
        <v>86</v>
      </c>
      <c r="K29" s="102" t="s">
        <v>97</v>
      </c>
      <c r="L29" s="13"/>
      <c r="M29" s="13"/>
    </row>
    <row r="30" spans="4:19" ht="35.25" customHeight="1">
      <c r="D30" s="97"/>
      <c r="E30" s="101"/>
      <c r="F30" s="48" t="s">
        <v>3</v>
      </c>
      <c r="G30" s="47"/>
      <c r="H30" s="97"/>
      <c r="I30" s="101"/>
      <c r="J30" s="101"/>
      <c r="K30" s="101"/>
      <c r="L30" s="13"/>
      <c r="M30" s="13"/>
    </row>
    <row r="31" spans="4:19" ht="15.75" customHeight="1">
      <c r="D31" s="25">
        <v>5111</v>
      </c>
      <c r="E31" s="25">
        <v>1131</v>
      </c>
      <c r="F31" s="40" t="s">
        <v>4</v>
      </c>
      <c r="G31" s="36"/>
      <c r="H31" s="70">
        <v>149770.79999999999</v>
      </c>
      <c r="I31" s="83">
        <v>181221.64</v>
      </c>
      <c r="J31" s="83"/>
      <c r="K31" s="83">
        <f>+H31+I31-J31</f>
        <v>330992.44</v>
      </c>
      <c r="L31" s="10"/>
      <c r="M31" s="93" t="s">
        <v>87</v>
      </c>
      <c r="N31" s="93"/>
      <c r="O31" s="93"/>
      <c r="P31" s="93"/>
      <c r="Q31" s="93"/>
      <c r="R31" s="93"/>
      <c r="S31" s="93"/>
    </row>
    <row r="32" spans="4:19" ht="15.75" customHeight="1">
      <c r="D32" s="26">
        <v>5113</v>
      </c>
      <c r="E32" s="26">
        <v>1311</v>
      </c>
      <c r="F32" s="38" t="s">
        <v>67</v>
      </c>
      <c r="G32" s="37"/>
      <c r="H32" s="71">
        <v>160496.37</v>
      </c>
      <c r="I32" s="83">
        <v>53879.9</v>
      </c>
      <c r="J32" s="83"/>
      <c r="K32" s="83">
        <f t="shared" ref="K32:K41" si="2">+H32+I32-J32</f>
        <v>214376.27</v>
      </c>
      <c r="L32" s="10"/>
      <c r="M32" s="103" t="s">
        <v>89</v>
      </c>
      <c r="N32" s="103"/>
      <c r="O32" s="103"/>
      <c r="P32" s="103"/>
      <c r="Q32" s="103"/>
      <c r="R32" s="103"/>
      <c r="S32" s="103"/>
    </row>
    <row r="33" spans="4:13" ht="18" customHeight="1">
      <c r="D33" s="28">
        <v>5113</v>
      </c>
      <c r="E33" s="28">
        <v>1321</v>
      </c>
      <c r="F33" s="35" t="s">
        <v>5</v>
      </c>
      <c r="G33" s="36"/>
      <c r="H33" s="72">
        <v>11511.67</v>
      </c>
      <c r="I33" s="84">
        <v>12836.3</v>
      </c>
      <c r="J33" s="84"/>
      <c r="K33" s="84">
        <f t="shared" si="2"/>
        <v>24347.97</v>
      </c>
      <c r="L33" s="10"/>
      <c r="M33" s="10"/>
    </row>
    <row r="34" spans="4:13" ht="15.75" customHeight="1">
      <c r="D34" s="25">
        <v>5113</v>
      </c>
      <c r="E34" s="25">
        <v>1323</v>
      </c>
      <c r="F34" s="40" t="s">
        <v>6</v>
      </c>
      <c r="G34" s="36"/>
      <c r="H34" s="72">
        <v>33683.47</v>
      </c>
      <c r="I34" s="84">
        <v>43840.06</v>
      </c>
      <c r="J34" s="84"/>
      <c r="K34" s="84">
        <f t="shared" si="2"/>
        <v>77523.53</v>
      </c>
      <c r="L34" s="10"/>
      <c r="M34" s="10"/>
    </row>
    <row r="35" spans="4:13" ht="16.5" customHeight="1">
      <c r="D35" s="28">
        <v>5114</v>
      </c>
      <c r="E35" s="28">
        <v>1411</v>
      </c>
      <c r="F35" s="35" t="s">
        <v>51</v>
      </c>
      <c r="G35" s="36"/>
      <c r="H35" s="72">
        <v>19483.810000000001</v>
      </c>
      <c r="I35" s="84">
        <v>25820.62</v>
      </c>
      <c r="J35" s="84"/>
      <c r="K35" s="84">
        <f t="shared" si="2"/>
        <v>45304.43</v>
      </c>
      <c r="L35" s="10"/>
      <c r="M35" s="10"/>
    </row>
    <row r="36" spans="4:13" ht="16.5" customHeight="1">
      <c r="D36" s="28">
        <v>5114</v>
      </c>
      <c r="E36" s="28">
        <v>1421</v>
      </c>
      <c r="F36" s="35" t="s">
        <v>7</v>
      </c>
      <c r="G36" s="36"/>
      <c r="H36" s="72">
        <v>9340.4699999999993</v>
      </c>
      <c r="I36" s="84">
        <v>13525.75</v>
      </c>
      <c r="J36" s="84"/>
      <c r="K36" s="84">
        <f t="shared" si="2"/>
        <v>22866.22</v>
      </c>
      <c r="L36" s="10"/>
      <c r="M36" s="10"/>
    </row>
    <row r="37" spans="4:13" ht="17.25" customHeight="1">
      <c r="D37" s="28">
        <v>5114</v>
      </c>
      <c r="E37" s="28">
        <v>1431</v>
      </c>
      <c r="F37" s="35" t="s">
        <v>8</v>
      </c>
      <c r="G37" s="36"/>
      <c r="H37" s="72">
        <v>9620.68</v>
      </c>
      <c r="I37" s="84">
        <v>13841.51</v>
      </c>
      <c r="J37" s="84"/>
      <c r="K37" s="84">
        <f t="shared" si="2"/>
        <v>23462.190000000002</v>
      </c>
      <c r="L37" s="10"/>
      <c r="M37" s="10"/>
    </row>
    <row r="38" spans="4:13" ht="15.75" customHeight="1">
      <c r="D38" s="25">
        <v>5115</v>
      </c>
      <c r="E38" s="25">
        <v>1521</v>
      </c>
      <c r="F38" s="40" t="s">
        <v>9</v>
      </c>
      <c r="G38" s="36"/>
      <c r="H38" s="72">
        <v>474704.2</v>
      </c>
      <c r="I38" s="84"/>
      <c r="J38" s="84">
        <v>205406.6</v>
      </c>
      <c r="K38" s="84">
        <f t="shared" si="2"/>
        <v>269297.59999999998</v>
      </c>
      <c r="L38" s="10"/>
      <c r="M38" s="10" t="s">
        <v>88</v>
      </c>
    </row>
    <row r="39" spans="4:13" ht="15.75" customHeight="1">
      <c r="D39" s="25">
        <v>5115</v>
      </c>
      <c r="E39" s="25">
        <v>1592</v>
      </c>
      <c r="F39" s="40" t="s">
        <v>11</v>
      </c>
      <c r="G39" s="36"/>
      <c r="H39" s="72">
        <v>14977.1</v>
      </c>
      <c r="I39" s="84">
        <v>18122.16</v>
      </c>
      <c r="J39" s="84"/>
      <c r="K39" s="84">
        <f t="shared" si="2"/>
        <v>33099.26</v>
      </c>
      <c r="L39" s="10"/>
      <c r="M39" s="10"/>
    </row>
    <row r="40" spans="4:13" ht="15.75" customHeight="1">
      <c r="D40" s="25">
        <v>5115</v>
      </c>
      <c r="E40" s="25">
        <v>1593</v>
      </c>
      <c r="F40" s="40" t="s">
        <v>12</v>
      </c>
      <c r="G40" s="36"/>
      <c r="H40" s="72">
        <v>14977.1</v>
      </c>
      <c r="I40" s="84">
        <v>18122.16</v>
      </c>
      <c r="J40" s="84"/>
      <c r="K40" s="84">
        <f t="shared" si="2"/>
        <v>33099.26</v>
      </c>
      <c r="L40" s="10"/>
      <c r="M40" s="10"/>
    </row>
    <row r="41" spans="4:13" ht="18.75" customHeight="1">
      <c r="D41" s="25">
        <v>5115</v>
      </c>
      <c r="E41" s="25">
        <v>1594</v>
      </c>
      <c r="F41" s="40" t="s">
        <v>10</v>
      </c>
      <c r="G41" s="36"/>
      <c r="H41" s="72">
        <v>16530.939999999999</v>
      </c>
      <c r="I41" s="84">
        <v>23836.77</v>
      </c>
      <c r="J41" s="84"/>
      <c r="K41" s="84">
        <f t="shared" si="2"/>
        <v>40367.71</v>
      </c>
      <c r="L41" s="10"/>
      <c r="M41" s="10"/>
    </row>
    <row r="42" spans="4:13" ht="30" customHeight="1">
      <c r="D42" s="49" t="s">
        <v>41</v>
      </c>
      <c r="E42" s="49"/>
      <c r="F42" s="50" t="s">
        <v>13</v>
      </c>
      <c r="G42" s="51"/>
      <c r="H42" s="73">
        <f>SUM(H31:H41)</f>
        <v>915096.60999999987</v>
      </c>
      <c r="I42" s="85">
        <f>SUM(I31:I41)</f>
        <v>405046.87</v>
      </c>
      <c r="J42" s="85">
        <f>SUM(J31:J41)</f>
        <v>205406.6</v>
      </c>
      <c r="K42" s="85">
        <f>SUM(K31:K41)</f>
        <v>1114736.8799999999</v>
      </c>
      <c r="L42" s="11"/>
      <c r="M42" s="11"/>
    </row>
    <row r="43" spans="4:13" ht="18" customHeight="1">
      <c r="D43" s="58"/>
      <c r="E43" s="58"/>
      <c r="F43" s="59"/>
      <c r="G43" s="60"/>
      <c r="H43" s="61"/>
      <c r="I43" s="61"/>
      <c r="J43" s="61"/>
      <c r="K43" s="78">
        <f>+H42+I42-J42</f>
        <v>1114736.8799999999</v>
      </c>
      <c r="L43" s="11"/>
      <c r="M43" s="11"/>
    </row>
    <row r="44" spans="4:13" ht="18" customHeight="1">
      <c r="D44" s="58"/>
      <c r="E44" s="58"/>
      <c r="F44" s="59"/>
      <c r="G44" s="60"/>
      <c r="H44" s="61"/>
      <c r="I44" s="61"/>
      <c r="J44" s="61"/>
      <c r="K44" s="78"/>
      <c r="L44" s="11"/>
      <c r="M44" s="11"/>
    </row>
    <row r="45" spans="4:13" ht="18" customHeight="1">
      <c r="D45" s="58"/>
      <c r="E45" s="58"/>
      <c r="F45" s="59"/>
      <c r="G45" s="60"/>
      <c r="H45" s="61"/>
      <c r="I45" s="61"/>
      <c r="J45" s="61"/>
      <c r="K45" s="78"/>
      <c r="L45" s="11"/>
      <c r="M45" s="11"/>
    </row>
    <row r="46" spans="4:13" ht="18" customHeight="1">
      <c r="D46" s="58"/>
      <c r="E46" s="58"/>
      <c r="F46" s="59"/>
      <c r="G46" s="60"/>
      <c r="H46" s="61"/>
      <c r="I46" s="61"/>
      <c r="J46" s="61"/>
      <c r="K46" s="78"/>
      <c r="L46" s="11"/>
      <c r="M46" s="11"/>
    </row>
    <row r="47" spans="4:13" ht="18" customHeight="1">
      <c r="D47" s="58"/>
      <c r="E47" s="58"/>
      <c r="F47" s="59"/>
      <c r="G47" s="60"/>
      <c r="H47" s="61"/>
      <c r="I47" s="61"/>
      <c r="J47" s="61"/>
      <c r="K47" s="78"/>
      <c r="L47" s="11"/>
      <c r="M47" s="11"/>
    </row>
    <row r="48" spans="4:13" ht="18" customHeight="1">
      <c r="D48" s="58"/>
      <c r="E48" s="58"/>
      <c r="F48" s="59"/>
      <c r="G48" s="60"/>
      <c r="H48" s="61"/>
      <c r="I48" s="61"/>
      <c r="J48" s="61"/>
      <c r="K48" s="78"/>
      <c r="L48" s="11"/>
      <c r="M48" s="11"/>
    </row>
    <row r="49" spans="2:13" ht="18" customHeight="1">
      <c r="D49" s="58"/>
      <c r="E49" s="58"/>
      <c r="F49" s="59"/>
      <c r="G49" s="60"/>
      <c r="H49" s="61"/>
      <c r="I49" s="61"/>
      <c r="J49" s="61"/>
      <c r="K49" s="78"/>
      <c r="L49" s="11"/>
      <c r="M49" s="11"/>
    </row>
    <row r="50" spans="2:13" ht="18" customHeight="1">
      <c r="D50" s="58"/>
      <c r="E50" s="58"/>
      <c r="F50" s="59"/>
      <c r="G50" s="60"/>
      <c r="H50" s="61"/>
      <c r="I50" s="61"/>
      <c r="J50" s="61"/>
      <c r="K50" s="78"/>
      <c r="L50" s="11"/>
      <c r="M50" s="11"/>
    </row>
    <row r="51" spans="2:13" ht="18" customHeight="1">
      <c r="D51" s="58"/>
      <c r="E51" s="58"/>
      <c r="F51" s="59"/>
      <c r="G51" s="60"/>
      <c r="H51" s="61"/>
      <c r="I51" s="61"/>
      <c r="J51" s="61"/>
      <c r="K51" s="78"/>
      <c r="L51" s="11"/>
      <c r="M51" s="11"/>
    </row>
    <row r="52" spans="2:13" ht="18" customHeight="1">
      <c r="I52" s="61"/>
      <c r="J52" s="61"/>
      <c r="K52" s="78"/>
      <c r="L52" s="11"/>
      <c r="M52" s="11"/>
    </row>
    <row r="53" spans="2:13" ht="18" customHeight="1">
      <c r="I53" s="61"/>
      <c r="J53" s="61"/>
      <c r="K53" s="78"/>
      <c r="L53" s="11"/>
      <c r="M53" s="11"/>
    </row>
    <row r="54" spans="2:13" ht="18" customHeight="1">
      <c r="I54" s="61"/>
      <c r="J54" s="61"/>
      <c r="K54" s="78"/>
      <c r="L54" s="11"/>
      <c r="M54" s="11"/>
    </row>
    <row r="55" spans="2:13" ht="18" customHeight="1">
      <c r="F55" s="98" t="s">
        <v>49</v>
      </c>
      <c r="G55" s="98"/>
      <c r="H55" s="98"/>
      <c r="I55" s="61"/>
      <c r="J55" s="61"/>
      <c r="K55" s="78"/>
      <c r="L55" s="11"/>
      <c r="M55" s="11"/>
    </row>
    <row r="56" spans="2:13" ht="18" customHeight="1">
      <c r="F56" s="99" t="s">
        <v>92</v>
      </c>
      <c r="G56" s="99"/>
      <c r="H56" s="99"/>
      <c r="I56" s="61"/>
      <c r="J56" s="61"/>
      <c r="K56" s="78"/>
      <c r="L56" s="11"/>
      <c r="M56" s="11"/>
    </row>
    <row r="57" spans="2:13" ht="18" customHeight="1">
      <c r="D57" s="58"/>
      <c r="E57" s="58"/>
      <c r="F57" s="59"/>
      <c r="G57" s="60"/>
      <c r="H57" s="61"/>
      <c r="I57" s="61"/>
      <c r="J57" s="61"/>
      <c r="K57" s="78"/>
      <c r="L57" s="11"/>
      <c r="M57" s="11"/>
    </row>
    <row r="58" spans="2:13" ht="30" customHeight="1">
      <c r="D58" s="97" t="s">
        <v>62</v>
      </c>
      <c r="E58" s="100" t="s">
        <v>39</v>
      </c>
      <c r="F58" s="48" t="s">
        <v>0</v>
      </c>
      <c r="G58" s="47"/>
      <c r="H58" s="97" t="s">
        <v>91</v>
      </c>
      <c r="I58" s="102" t="s">
        <v>85</v>
      </c>
      <c r="J58" s="102" t="s">
        <v>86</v>
      </c>
      <c r="K58" s="102" t="s">
        <v>97</v>
      </c>
      <c r="L58" s="11"/>
      <c r="M58" s="11"/>
    </row>
    <row r="59" spans="2:13" ht="15" customHeight="1">
      <c r="D59" s="97"/>
      <c r="E59" s="101"/>
      <c r="F59" s="48" t="s">
        <v>3</v>
      </c>
      <c r="G59" s="47"/>
      <c r="H59" s="97"/>
      <c r="I59" s="101"/>
      <c r="J59" s="101"/>
      <c r="K59" s="101"/>
      <c r="L59" s="11"/>
      <c r="M59" s="11"/>
    </row>
    <row r="60" spans="2:13" ht="15.75" customHeight="1">
      <c r="B60" s="6"/>
      <c r="D60" s="25">
        <v>5121</v>
      </c>
      <c r="E60" s="25">
        <v>2111</v>
      </c>
      <c r="F60" s="40" t="s">
        <v>14</v>
      </c>
      <c r="G60" s="36"/>
      <c r="H60" s="72">
        <v>3000</v>
      </c>
      <c r="I60" s="84">
        <v>2000</v>
      </c>
      <c r="J60" s="84"/>
      <c r="K60" s="84">
        <f>+H60+I60-J60</f>
        <v>5000</v>
      </c>
      <c r="L60" s="8"/>
      <c r="M60" s="8"/>
    </row>
    <row r="61" spans="2:13" ht="15.75" customHeight="1">
      <c r="D61" s="25">
        <v>5121</v>
      </c>
      <c r="E61" s="25">
        <v>2141</v>
      </c>
      <c r="F61" s="40" t="s">
        <v>15</v>
      </c>
      <c r="G61" s="36"/>
      <c r="H61" s="72">
        <v>12000</v>
      </c>
      <c r="I61" s="84">
        <v>10000</v>
      </c>
      <c r="J61" s="84"/>
      <c r="K61" s="84">
        <f>+H61+I61-J61</f>
        <v>22000</v>
      </c>
      <c r="L61" s="8"/>
      <c r="M61" s="8"/>
    </row>
    <row r="62" spans="2:13" ht="14.25" customHeight="1">
      <c r="D62" s="25">
        <v>5121</v>
      </c>
      <c r="E62" s="25">
        <v>2161</v>
      </c>
      <c r="F62" s="40" t="s">
        <v>16</v>
      </c>
      <c r="G62" s="36"/>
      <c r="H62" s="72">
        <v>3000</v>
      </c>
      <c r="I62" s="84">
        <v>1000</v>
      </c>
      <c r="J62" s="84"/>
      <c r="K62" s="84">
        <f t="shared" ref="K62:K72" si="3">+H62+I62-J62</f>
        <v>4000</v>
      </c>
      <c r="L62" s="8"/>
      <c r="M62" s="8"/>
    </row>
    <row r="63" spans="2:13" ht="14.25" customHeight="1">
      <c r="D63" s="26">
        <v>5122</v>
      </c>
      <c r="E63" s="26">
        <v>2211</v>
      </c>
      <c r="F63" s="38" t="s">
        <v>61</v>
      </c>
      <c r="G63" s="37"/>
      <c r="H63" s="74">
        <v>0</v>
      </c>
      <c r="I63" s="84">
        <v>0</v>
      </c>
      <c r="J63" s="84"/>
      <c r="K63" s="84">
        <f t="shared" si="3"/>
        <v>0</v>
      </c>
      <c r="L63" s="8"/>
      <c r="M63" s="8"/>
    </row>
    <row r="64" spans="2:13" ht="16.5" customHeight="1">
      <c r="D64" s="28">
        <v>5124</v>
      </c>
      <c r="E64" s="28">
        <v>2461</v>
      </c>
      <c r="F64" s="35" t="s">
        <v>52</v>
      </c>
      <c r="G64" s="36"/>
      <c r="H64" s="72">
        <v>1000</v>
      </c>
      <c r="I64" s="84">
        <v>1000</v>
      </c>
      <c r="J64" s="84"/>
      <c r="K64" s="84">
        <f t="shared" si="3"/>
        <v>2000</v>
      </c>
      <c r="L64" s="8"/>
      <c r="M64" s="8"/>
    </row>
    <row r="65" spans="4:13" ht="20.25" customHeight="1">
      <c r="D65" s="28">
        <v>5125</v>
      </c>
      <c r="E65" s="28">
        <v>2531</v>
      </c>
      <c r="F65" s="35" t="s">
        <v>17</v>
      </c>
      <c r="G65" s="36"/>
      <c r="H65" s="72">
        <v>500</v>
      </c>
      <c r="I65" s="84">
        <v>500</v>
      </c>
      <c r="J65" s="84"/>
      <c r="K65" s="84">
        <f t="shared" si="3"/>
        <v>1000</v>
      </c>
      <c r="L65" s="8"/>
      <c r="M65" s="8"/>
    </row>
    <row r="66" spans="4:13" ht="27" customHeight="1">
      <c r="D66" s="28">
        <v>5126</v>
      </c>
      <c r="E66" s="28">
        <v>2612</v>
      </c>
      <c r="F66" s="35" t="s">
        <v>19</v>
      </c>
      <c r="G66" s="36"/>
      <c r="H66" s="72">
        <v>6000</v>
      </c>
      <c r="I66" s="84">
        <v>6000</v>
      </c>
      <c r="J66" s="84"/>
      <c r="K66" s="84">
        <f t="shared" si="3"/>
        <v>12000</v>
      </c>
      <c r="L66" s="8"/>
      <c r="M66" s="8"/>
    </row>
    <row r="67" spans="4:13" ht="27.75" customHeight="1">
      <c r="D67" s="28">
        <v>5126</v>
      </c>
      <c r="E67" s="28">
        <v>2613</v>
      </c>
      <c r="F67" s="35" t="s">
        <v>18</v>
      </c>
      <c r="G67" s="36"/>
      <c r="H67" s="72">
        <v>39000</v>
      </c>
      <c r="I67" s="84">
        <v>39000</v>
      </c>
      <c r="J67" s="84"/>
      <c r="K67" s="84">
        <f t="shared" si="3"/>
        <v>78000</v>
      </c>
      <c r="L67" s="8"/>
      <c r="M67" s="8"/>
    </row>
    <row r="68" spans="4:13" ht="17.25" customHeight="1">
      <c r="D68" s="29">
        <v>5127</v>
      </c>
      <c r="E68" s="29">
        <v>2721</v>
      </c>
      <c r="F68" s="39" t="s">
        <v>68</v>
      </c>
      <c r="G68" s="27"/>
      <c r="H68" s="74">
        <v>800</v>
      </c>
      <c r="I68" s="84">
        <v>1000</v>
      </c>
      <c r="J68" s="84"/>
      <c r="K68" s="84">
        <f t="shared" si="3"/>
        <v>1800</v>
      </c>
      <c r="L68" s="8"/>
      <c r="M68" s="8"/>
    </row>
    <row r="69" spans="4:13" ht="15.75" customHeight="1">
      <c r="D69" s="25">
        <v>5129</v>
      </c>
      <c r="E69" s="25">
        <v>2911</v>
      </c>
      <c r="F69" s="40" t="s">
        <v>20</v>
      </c>
      <c r="G69" s="36"/>
      <c r="H69" s="72">
        <v>1500</v>
      </c>
      <c r="I69" s="84">
        <v>2500</v>
      </c>
      <c r="J69" s="84"/>
      <c r="K69" s="84">
        <f t="shared" si="3"/>
        <v>4000</v>
      </c>
      <c r="L69" s="8"/>
      <c r="M69" s="8"/>
    </row>
    <row r="70" spans="4:13" ht="15.75" customHeight="1">
      <c r="D70" s="26">
        <v>5129</v>
      </c>
      <c r="E70" s="26">
        <v>2921</v>
      </c>
      <c r="F70" s="38" t="s">
        <v>53</v>
      </c>
      <c r="G70" s="37"/>
      <c r="H70" s="74">
        <v>1000</v>
      </c>
      <c r="I70" s="84">
        <v>1000</v>
      </c>
      <c r="J70" s="84"/>
      <c r="K70" s="84">
        <f t="shared" si="3"/>
        <v>2000</v>
      </c>
      <c r="L70" s="8"/>
      <c r="M70" s="8"/>
    </row>
    <row r="71" spans="4:13" ht="16.5" customHeight="1">
      <c r="D71" s="26">
        <v>5129</v>
      </c>
      <c r="E71" s="26">
        <v>2941</v>
      </c>
      <c r="F71" s="38" t="s">
        <v>54</v>
      </c>
      <c r="G71" s="37"/>
      <c r="H71" s="74">
        <v>1000</v>
      </c>
      <c r="I71" s="84">
        <v>3000</v>
      </c>
      <c r="J71" s="84"/>
      <c r="K71" s="84">
        <f t="shared" si="3"/>
        <v>4000</v>
      </c>
      <c r="L71" s="8"/>
      <c r="M71" s="8"/>
    </row>
    <row r="72" spans="4:13" ht="16.5" customHeight="1">
      <c r="D72" s="26">
        <v>5129</v>
      </c>
      <c r="E72" s="26">
        <v>2961</v>
      </c>
      <c r="F72" s="38" t="s">
        <v>69</v>
      </c>
      <c r="G72" s="37"/>
      <c r="H72" s="74">
        <v>1000</v>
      </c>
      <c r="I72" s="84">
        <v>2000</v>
      </c>
      <c r="J72" s="84"/>
      <c r="K72" s="84">
        <f t="shared" si="3"/>
        <v>3000</v>
      </c>
      <c r="L72" s="8"/>
      <c r="M72" s="8"/>
    </row>
    <row r="73" spans="4:13" ht="35.25" customHeight="1">
      <c r="D73" s="45" t="s">
        <v>42</v>
      </c>
      <c r="E73" s="45"/>
      <c r="F73" s="46" t="s">
        <v>21</v>
      </c>
      <c r="G73" s="47"/>
      <c r="H73" s="75">
        <f>SUM(H60:H72)</f>
        <v>69800</v>
      </c>
      <c r="I73" s="75">
        <f t="shared" ref="I73:K73" si="4">SUM(I60:I72)</f>
        <v>69000</v>
      </c>
      <c r="J73" s="75">
        <f t="shared" si="4"/>
        <v>0</v>
      </c>
      <c r="K73" s="75">
        <f t="shared" si="4"/>
        <v>138800</v>
      </c>
      <c r="L73" s="8"/>
      <c r="M73" s="8"/>
    </row>
    <row r="74" spans="4:13" ht="16.5" customHeight="1">
      <c r="D74" s="58"/>
      <c r="E74" s="58"/>
      <c r="F74" s="59"/>
      <c r="G74" s="60"/>
      <c r="H74" s="61"/>
      <c r="I74" s="61"/>
      <c r="J74" s="61"/>
      <c r="K74" s="61">
        <f>+H73+I73-J73</f>
        <v>138800</v>
      </c>
      <c r="L74" s="8"/>
      <c r="M74" s="8"/>
    </row>
    <row r="75" spans="4:13" ht="16.5" customHeight="1">
      <c r="D75" s="58"/>
      <c r="E75" s="58"/>
      <c r="F75" s="59"/>
      <c r="G75" s="60"/>
      <c r="H75" s="61"/>
      <c r="I75" s="61"/>
      <c r="J75" s="61"/>
      <c r="K75" s="61"/>
      <c r="L75" s="8"/>
      <c r="M75" s="8"/>
    </row>
    <row r="76" spans="4:13" ht="16.5" customHeight="1">
      <c r="D76" s="58"/>
      <c r="E76" s="58"/>
      <c r="F76" s="59"/>
      <c r="G76" s="60"/>
      <c r="H76" s="61"/>
      <c r="I76" s="61"/>
      <c r="J76" s="61"/>
      <c r="K76" s="61"/>
      <c r="L76" s="8"/>
      <c r="M76" s="8"/>
    </row>
    <row r="77" spans="4:13" ht="16.5" customHeight="1">
      <c r="D77" s="58"/>
      <c r="E77" s="58"/>
      <c r="F77" s="59"/>
      <c r="G77" s="60"/>
      <c r="H77" s="61"/>
      <c r="I77" s="61"/>
      <c r="J77" s="61"/>
      <c r="K77" s="61"/>
      <c r="L77" s="8"/>
      <c r="M77" s="8"/>
    </row>
    <row r="78" spans="4:13" ht="16.5" customHeight="1">
      <c r="D78" s="58"/>
      <c r="E78" s="58"/>
      <c r="F78" s="59"/>
      <c r="G78" s="60"/>
      <c r="H78" s="61"/>
      <c r="I78" s="61"/>
      <c r="J78" s="61"/>
      <c r="K78" s="61"/>
      <c r="L78" s="8"/>
      <c r="M78" s="8"/>
    </row>
    <row r="79" spans="4:13" ht="16.5" customHeight="1">
      <c r="D79" s="58"/>
      <c r="E79" s="58"/>
      <c r="F79" s="59"/>
      <c r="G79" s="60"/>
      <c r="H79" s="61"/>
      <c r="I79" s="61"/>
      <c r="J79" s="61"/>
      <c r="K79" s="61"/>
      <c r="L79" s="8"/>
      <c r="M79" s="8"/>
    </row>
    <row r="80" spans="4:13" ht="16.5" customHeight="1">
      <c r="D80" s="58"/>
      <c r="E80" s="58"/>
      <c r="F80" s="59"/>
      <c r="G80" s="60"/>
      <c r="H80" s="61"/>
      <c r="I80" s="61"/>
      <c r="J80" s="61"/>
      <c r="K80" s="61"/>
      <c r="L80" s="8"/>
      <c r="M80" s="8"/>
    </row>
    <row r="81" spans="4:15" ht="16.5" customHeight="1">
      <c r="D81" s="58"/>
      <c r="E81" s="58"/>
      <c r="F81" s="59"/>
      <c r="G81" s="60"/>
      <c r="H81" s="61"/>
      <c r="I81" s="61"/>
      <c r="J81" s="61"/>
      <c r="K81" s="61"/>
      <c r="L81" s="8"/>
      <c r="M81" s="8"/>
    </row>
    <row r="82" spans="4:15" ht="16.5" customHeight="1">
      <c r="D82" s="58"/>
      <c r="E82" s="58"/>
      <c r="F82" s="59"/>
      <c r="G82" s="60"/>
      <c r="H82" s="61"/>
      <c r="I82" s="61"/>
      <c r="J82" s="61"/>
      <c r="K82" s="61"/>
      <c r="L82" s="8"/>
      <c r="M82" s="8"/>
    </row>
    <row r="83" spans="4:15" ht="16.5" customHeight="1">
      <c r="D83" s="58"/>
      <c r="E83" s="58"/>
      <c r="F83" s="59"/>
      <c r="G83" s="60"/>
      <c r="H83" s="61"/>
      <c r="I83" s="61"/>
      <c r="J83" s="61"/>
      <c r="K83" s="61"/>
      <c r="L83" s="8"/>
      <c r="M83" s="8"/>
    </row>
    <row r="84" spans="4:15" ht="16.5" customHeight="1">
      <c r="D84" s="58"/>
      <c r="E84" s="58"/>
      <c r="F84" s="59"/>
      <c r="G84" s="60"/>
      <c r="H84" s="61"/>
      <c r="I84" s="61"/>
      <c r="J84" s="61"/>
      <c r="K84" s="61"/>
      <c r="L84" s="8"/>
      <c r="M84" s="8"/>
    </row>
    <row r="85" spans="4:15" ht="16.5" customHeight="1">
      <c r="D85" s="58"/>
      <c r="E85" s="58"/>
      <c r="F85" s="59"/>
      <c r="G85" s="60"/>
      <c r="H85" s="61"/>
      <c r="I85" s="61"/>
      <c r="J85" s="61"/>
      <c r="K85" s="61"/>
      <c r="L85" s="8"/>
      <c r="M85" s="8"/>
    </row>
    <row r="86" spans="4:15" ht="16.5" customHeight="1">
      <c r="D86" s="58"/>
      <c r="E86" s="58"/>
      <c r="F86" s="59"/>
      <c r="G86" s="60"/>
      <c r="H86" s="61"/>
      <c r="I86" s="61"/>
      <c r="J86" s="61"/>
      <c r="K86" s="61"/>
      <c r="L86" s="8"/>
      <c r="M86" s="8"/>
    </row>
    <row r="87" spans="4:15" ht="16.5" customHeight="1">
      <c r="D87" s="58"/>
      <c r="E87" s="58"/>
      <c r="F87" s="59"/>
      <c r="G87" s="60"/>
      <c r="H87" s="61"/>
      <c r="I87" s="61"/>
      <c r="J87" s="61"/>
      <c r="K87" s="61"/>
      <c r="L87" s="8"/>
      <c r="M87" s="8"/>
    </row>
    <row r="88" spans="4:15" ht="16.5" customHeight="1">
      <c r="I88" s="61"/>
      <c r="J88" s="61"/>
      <c r="K88" s="61"/>
      <c r="L88" s="8"/>
      <c r="M88" s="8"/>
    </row>
    <row r="89" spans="4:15" ht="16.5" customHeight="1">
      <c r="I89" s="61"/>
      <c r="J89" s="61"/>
      <c r="K89" s="61"/>
      <c r="L89" s="8"/>
      <c r="M89" s="8"/>
    </row>
    <row r="90" spans="4:15" ht="16.5" customHeight="1">
      <c r="F90" s="98" t="s">
        <v>49</v>
      </c>
      <c r="G90" s="98"/>
      <c r="H90" s="98"/>
      <c r="I90" s="61"/>
      <c r="J90" s="61"/>
      <c r="K90" s="61"/>
      <c r="L90" s="8"/>
      <c r="M90" s="8"/>
    </row>
    <row r="91" spans="4:15" ht="16.5" customHeight="1">
      <c r="F91" s="99" t="s">
        <v>92</v>
      </c>
      <c r="G91" s="99"/>
      <c r="H91" s="99"/>
      <c r="I91" s="61"/>
      <c r="J91" s="61"/>
      <c r="K91" s="61"/>
      <c r="L91" s="8"/>
      <c r="M91" s="8"/>
    </row>
    <row r="92" spans="4:15" ht="15" customHeight="1">
      <c r="D92" s="17"/>
      <c r="E92" s="17"/>
      <c r="F92" s="18"/>
      <c r="G92" s="16"/>
      <c r="H92" s="8"/>
      <c r="I92" s="8"/>
      <c r="J92" s="8"/>
      <c r="K92" s="8"/>
      <c r="L92" s="8"/>
      <c r="M92" s="8"/>
    </row>
    <row r="93" spans="4:15" ht="15" customHeight="1">
      <c r="D93" s="97" t="s">
        <v>62</v>
      </c>
      <c r="E93" s="100" t="s">
        <v>39</v>
      </c>
      <c r="F93" s="48" t="s">
        <v>0</v>
      </c>
      <c r="G93" s="47"/>
      <c r="H93" s="97" t="s">
        <v>91</v>
      </c>
      <c r="I93" s="102" t="s">
        <v>85</v>
      </c>
      <c r="J93" s="102" t="s">
        <v>86</v>
      </c>
      <c r="K93" s="102" t="s">
        <v>97</v>
      </c>
      <c r="L93" s="8"/>
      <c r="M93" s="8"/>
    </row>
    <row r="94" spans="4:15" ht="30" customHeight="1">
      <c r="D94" s="97"/>
      <c r="E94" s="101"/>
      <c r="F94" s="48" t="s">
        <v>3</v>
      </c>
      <c r="G94" s="47"/>
      <c r="H94" s="97"/>
      <c r="I94" s="101"/>
      <c r="J94" s="101"/>
      <c r="K94" s="101"/>
      <c r="L94" s="8"/>
      <c r="M94" s="8"/>
    </row>
    <row r="95" spans="4:15" ht="15.75" customHeight="1">
      <c r="D95" s="25">
        <v>5131</v>
      </c>
      <c r="E95" s="25">
        <v>3111</v>
      </c>
      <c r="F95" s="40" t="s">
        <v>22</v>
      </c>
      <c r="G95" s="30"/>
      <c r="H95" s="72">
        <v>3600</v>
      </c>
      <c r="I95" s="84">
        <v>3600</v>
      </c>
      <c r="J95" s="84"/>
      <c r="K95" s="84">
        <f>+H95+I95-J95</f>
        <v>7200</v>
      </c>
      <c r="L95" s="12"/>
      <c r="M95" s="12"/>
      <c r="O95" s="1">
        <f>14977.46*116/100</f>
        <v>17373.853599999999</v>
      </c>
    </row>
    <row r="96" spans="4:15" ht="15.75" customHeight="1">
      <c r="D96" s="25">
        <v>5131</v>
      </c>
      <c r="E96" s="25">
        <v>3131</v>
      </c>
      <c r="F96" s="40" t="s">
        <v>23</v>
      </c>
      <c r="G96" s="34"/>
      <c r="H96" s="72">
        <v>500</v>
      </c>
      <c r="I96" s="84">
        <v>0</v>
      </c>
      <c r="J96" s="84"/>
      <c r="K96" s="84">
        <f>+H96+I96-J96</f>
        <v>500</v>
      </c>
      <c r="L96" s="12"/>
      <c r="M96" s="12"/>
      <c r="O96" s="1">
        <f>+O95*2</f>
        <v>34747.707199999997</v>
      </c>
    </row>
    <row r="97" spans="4:17" ht="15.75" customHeight="1">
      <c r="D97" s="25">
        <v>5131</v>
      </c>
      <c r="E97" s="25">
        <v>3141</v>
      </c>
      <c r="F97" s="40" t="s">
        <v>24</v>
      </c>
      <c r="G97" s="34"/>
      <c r="H97" s="72">
        <v>4500</v>
      </c>
      <c r="I97" s="84">
        <v>8370</v>
      </c>
      <c r="J97" s="84"/>
      <c r="K97" s="84">
        <f t="shared" ref="K97:K121" si="5">+H97+I97-J97</f>
        <v>12870</v>
      </c>
      <c r="L97" s="12"/>
      <c r="M97" s="12"/>
      <c r="N97" s="1">
        <f>35*6</f>
        <v>210</v>
      </c>
    </row>
    <row r="98" spans="4:17" ht="15.75" customHeight="1">
      <c r="D98" s="25">
        <v>5131</v>
      </c>
      <c r="E98" s="25">
        <v>3151</v>
      </c>
      <c r="F98" s="40" t="s">
        <v>25</v>
      </c>
      <c r="G98" s="34"/>
      <c r="H98" s="72">
        <v>0</v>
      </c>
      <c r="I98" s="84">
        <v>0</v>
      </c>
      <c r="J98" s="84"/>
      <c r="K98" s="84">
        <f t="shared" si="5"/>
        <v>0</v>
      </c>
      <c r="L98" s="12"/>
      <c r="M98" s="12"/>
    </row>
    <row r="99" spans="4:17" ht="15.75" customHeight="1">
      <c r="D99" s="25">
        <v>5131</v>
      </c>
      <c r="E99" s="25">
        <v>3171</v>
      </c>
      <c r="F99" s="40" t="s">
        <v>70</v>
      </c>
      <c r="G99" s="34"/>
      <c r="H99" s="72">
        <v>5000</v>
      </c>
      <c r="I99" s="84">
        <v>2000</v>
      </c>
      <c r="J99" s="84"/>
      <c r="K99" s="84">
        <f t="shared" si="5"/>
        <v>7000</v>
      </c>
      <c r="L99" s="12"/>
      <c r="M99" s="12"/>
      <c r="N99" s="1" t="s">
        <v>71</v>
      </c>
      <c r="O99" s="1" t="s">
        <v>75</v>
      </c>
    </row>
    <row r="100" spans="4:17" ht="17.25" customHeight="1">
      <c r="D100" s="28">
        <v>5133</v>
      </c>
      <c r="E100" s="31">
        <v>3311</v>
      </c>
      <c r="F100" s="35" t="s">
        <v>50</v>
      </c>
      <c r="G100" s="34"/>
      <c r="H100" s="72">
        <v>155000</v>
      </c>
      <c r="I100" s="84">
        <v>115000</v>
      </c>
      <c r="J100" s="84"/>
      <c r="K100" s="84">
        <f t="shared" si="5"/>
        <v>270000</v>
      </c>
      <c r="L100" s="8"/>
      <c r="M100" s="8"/>
      <c r="N100" s="1">
        <f>33251.4*105/100</f>
        <v>34913.97</v>
      </c>
      <c r="O100" s="1">
        <v>12000</v>
      </c>
    </row>
    <row r="101" spans="4:17" ht="15.75" customHeight="1">
      <c r="D101" s="25">
        <v>5133</v>
      </c>
      <c r="E101" s="25">
        <v>3312</v>
      </c>
      <c r="F101" s="40" t="s">
        <v>55</v>
      </c>
      <c r="G101" s="34"/>
      <c r="H101" s="72">
        <v>10000</v>
      </c>
      <c r="I101" s="84">
        <v>5000</v>
      </c>
      <c r="J101" s="84"/>
      <c r="K101" s="84">
        <f t="shared" si="5"/>
        <v>15000</v>
      </c>
      <c r="L101" s="12"/>
      <c r="M101" s="12"/>
      <c r="N101" s="1">
        <f>+N100*6</f>
        <v>209483.82</v>
      </c>
      <c r="O101" s="1">
        <f>18600000*1/1000</f>
        <v>18600</v>
      </c>
    </row>
    <row r="102" spans="4:17" ht="15.75" customHeight="1">
      <c r="D102" s="26">
        <v>5133</v>
      </c>
      <c r="E102" s="26">
        <v>3313</v>
      </c>
      <c r="F102" s="38" t="s">
        <v>56</v>
      </c>
      <c r="G102" s="44"/>
      <c r="H102" s="74">
        <v>0</v>
      </c>
      <c r="I102" s="84">
        <v>0</v>
      </c>
      <c r="J102" s="84"/>
      <c r="K102" s="84">
        <f t="shared" si="5"/>
        <v>0</v>
      </c>
      <c r="L102" s="12"/>
      <c r="M102" s="12"/>
      <c r="N102" s="57">
        <f>35000*6</f>
        <v>210000</v>
      </c>
      <c r="O102" s="1">
        <f>1900000*1/1000</f>
        <v>1900</v>
      </c>
    </row>
    <row r="103" spans="4:17" ht="15.75" customHeight="1">
      <c r="D103" s="26">
        <v>5133</v>
      </c>
      <c r="E103" s="26">
        <v>3321</v>
      </c>
      <c r="F103" s="38" t="s">
        <v>76</v>
      </c>
      <c r="G103" s="44"/>
      <c r="H103" s="74">
        <v>20000</v>
      </c>
      <c r="I103" s="84">
        <v>30000</v>
      </c>
      <c r="J103" s="84"/>
      <c r="K103" s="84">
        <f t="shared" si="5"/>
        <v>50000</v>
      </c>
      <c r="L103" s="12"/>
      <c r="M103" s="92" t="s">
        <v>77</v>
      </c>
      <c r="N103" s="92"/>
      <c r="O103" s="92"/>
      <c r="P103" s="92"/>
      <c r="Q103" s="92"/>
    </row>
    <row r="104" spans="4:17" ht="15.75" customHeight="1">
      <c r="D104" s="25">
        <v>5133</v>
      </c>
      <c r="E104" s="25">
        <v>3361</v>
      </c>
      <c r="F104" s="40" t="s">
        <v>27</v>
      </c>
      <c r="G104" s="34"/>
      <c r="H104" s="72">
        <v>1500</v>
      </c>
      <c r="I104" s="84">
        <v>5000</v>
      </c>
      <c r="J104" s="84"/>
      <c r="K104" s="84">
        <f t="shared" si="5"/>
        <v>6500</v>
      </c>
      <c r="L104" s="12"/>
      <c r="M104" s="12"/>
      <c r="O104" s="1">
        <v>12000</v>
      </c>
    </row>
    <row r="105" spans="4:17" ht="15.75" customHeight="1">
      <c r="D105" s="26">
        <v>5133</v>
      </c>
      <c r="E105" s="26">
        <v>3363</v>
      </c>
      <c r="F105" s="38" t="s">
        <v>57</v>
      </c>
      <c r="G105" s="44"/>
      <c r="H105" s="74">
        <v>500</v>
      </c>
      <c r="I105" s="84">
        <v>500</v>
      </c>
      <c r="J105" s="84"/>
      <c r="K105" s="84">
        <f t="shared" si="5"/>
        <v>1000</v>
      </c>
      <c r="L105" s="12"/>
      <c r="M105" s="12"/>
      <c r="O105" s="1">
        <v>5000</v>
      </c>
    </row>
    <row r="106" spans="4:17" ht="15.75" customHeight="1">
      <c r="D106" s="25">
        <v>5133</v>
      </c>
      <c r="E106" s="25">
        <v>3381</v>
      </c>
      <c r="F106" s="40" t="s">
        <v>28</v>
      </c>
      <c r="G106" s="34"/>
      <c r="H106" s="72">
        <v>3600</v>
      </c>
      <c r="I106" s="84">
        <v>3900</v>
      </c>
      <c r="J106" s="84"/>
      <c r="K106" s="84">
        <f t="shared" si="5"/>
        <v>7500</v>
      </c>
      <c r="L106" s="12"/>
      <c r="M106" s="12"/>
      <c r="O106" s="1">
        <f>SUM(O100:O105)</f>
        <v>49500</v>
      </c>
    </row>
    <row r="107" spans="4:17" ht="26.25" customHeight="1">
      <c r="D107" s="28">
        <v>5134</v>
      </c>
      <c r="E107" s="28">
        <v>3441</v>
      </c>
      <c r="F107" s="35" t="s">
        <v>29</v>
      </c>
      <c r="G107" s="34"/>
      <c r="H107" s="72">
        <v>10000</v>
      </c>
      <c r="I107" s="84">
        <v>10000</v>
      </c>
      <c r="J107" s="84"/>
      <c r="K107" s="84">
        <f t="shared" si="5"/>
        <v>20000</v>
      </c>
      <c r="L107" s="8"/>
      <c r="M107" s="91" t="s">
        <v>74</v>
      </c>
      <c r="N107" s="91"/>
      <c r="O107" s="91"/>
      <c r="P107" s="91"/>
    </row>
    <row r="108" spans="4:17" ht="30" customHeight="1">
      <c r="D108" s="28">
        <v>5134</v>
      </c>
      <c r="E108" s="28">
        <v>3491</v>
      </c>
      <c r="F108" s="40" t="s">
        <v>58</v>
      </c>
      <c r="G108" s="34"/>
      <c r="H108" s="72">
        <v>39600</v>
      </c>
      <c r="I108" s="84">
        <v>70000</v>
      </c>
      <c r="J108" s="84"/>
      <c r="K108" s="84">
        <f t="shared" si="5"/>
        <v>109600</v>
      </c>
      <c r="L108" s="8"/>
      <c r="M108" s="91" t="s">
        <v>72</v>
      </c>
      <c r="N108" s="91"/>
      <c r="O108" s="91"/>
      <c r="P108" s="91"/>
    </row>
    <row r="109" spans="4:17" ht="28.5" customHeight="1">
      <c r="D109" s="28">
        <v>5135</v>
      </c>
      <c r="E109" s="28">
        <v>3511</v>
      </c>
      <c r="F109" s="35" t="s">
        <v>40</v>
      </c>
      <c r="G109" s="34"/>
      <c r="H109" s="72">
        <v>1000</v>
      </c>
      <c r="I109" s="84">
        <v>1500</v>
      </c>
      <c r="J109" s="84"/>
      <c r="K109" s="84">
        <f t="shared" si="5"/>
        <v>2500</v>
      </c>
      <c r="L109" s="8"/>
      <c r="M109" s="8"/>
    </row>
    <row r="110" spans="4:17" ht="25.5" customHeight="1">
      <c r="D110" s="28">
        <v>5135</v>
      </c>
      <c r="E110" s="28">
        <v>3531</v>
      </c>
      <c r="F110" s="35" t="s">
        <v>59</v>
      </c>
      <c r="G110" s="34"/>
      <c r="H110" s="72">
        <v>2000</v>
      </c>
      <c r="I110" s="84">
        <v>5000</v>
      </c>
      <c r="J110" s="84"/>
      <c r="K110" s="84">
        <f t="shared" si="5"/>
        <v>7000</v>
      </c>
      <c r="L110" s="8"/>
      <c r="M110" s="8"/>
    </row>
    <row r="111" spans="4:17" ht="15.75" customHeight="1">
      <c r="D111" s="25">
        <v>5135</v>
      </c>
      <c r="E111" s="25">
        <v>3551</v>
      </c>
      <c r="F111" s="40" t="s">
        <v>63</v>
      </c>
      <c r="G111" s="34"/>
      <c r="H111" s="72">
        <v>12000</v>
      </c>
      <c r="I111" s="84">
        <v>15000</v>
      </c>
      <c r="J111" s="84"/>
      <c r="K111" s="84">
        <f t="shared" si="5"/>
        <v>27000</v>
      </c>
      <c r="L111" s="12"/>
      <c r="M111" s="12"/>
    </row>
    <row r="112" spans="4:17" ht="25.5" customHeight="1">
      <c r="D112" s="28">
        <v>5135</v>
      </c>
      <c r="E112" s="28">
        <v>3571</v>
      </c>
      <c r="F112" s="35" t="s">
        <v>30</v>
      </c>
      <c r="G112" s="34"/>
      <c r="H112" s="72">
        <v>1000</v>
      </c>
      <c r="I112" s="84">
        <v>2000</v>
      </c>
      <c r="J112" s="84"/>
      <c r="K112" s="84">
        <f t="shared" si="5"/>
        <v>3000</v>
      </c>
      <c r="L112" s="8"/>
      <c r="M112" s="8"/>
    </row>
    <row r="113" spans="4:18" ht="26.25" customHeight="1">
      <c r="D113" s="28">
        <v>5135</v>
      </c>
      <c r="E113" s="28">
        <v>3591</v>
      </c>
      <c r="F113" s="35" t="s">
        <v>31</v>
      </c>
      <c r="G113" s="34"/>
      <c r="H113" s="72">
        <v>1000</v>
      </c>
      <c r="I113" s="84">
        <v>1000</v>
      </c>
      <c r="J113" s="84"/>
      <c r="K113" s="84">
        <f t="shared" si="5"/>
        <v>2000</v>
      </c>
      <c r="L113" s="8"/>
      <c r="M113" s="8"/>
    </row>
    <row r="114" spans="4:18" ht="15.75" customHeight="1">
      <c r="D114" s="25">
        <v>5137</v>
      </c>
      <c r="E114" s="25">
        <v>3711</v>
      </c>
      <c r="F114" s="40" t="s">
        <v>32</v>
      </c>
      <c r="G114" s="34"/>
      <c r="H114" s="72">
        <v>0</v>
      </c>
      <c r="I114" s="84">
        <v>0</v>
      </c>
      <c r="J114" s="84"/>
      <c r="K114" s="84">
        <f t="shared" si="5"/>
        <v>0</v>
      </c>
      <c r="L114" s="12"/>
      <c r="M114" s="12"/>
    </row>
    <row r="115" spans="4:18" ht="15.75" customHeight="1">
      <c r="D115" s="25">
        <v>5137</v>
      </c>
      <c r="E115" s="25">
        <v>3721</v>
      </c>
      <c r="F115" s="40" t="s">
        <v>33</v>
      </c>
      <c r="G115" s="34"/>
      <c r="H115" s="72">
        <v>1000</v>
      </c>
      <c r="I115" s="84">
        <v>1500</v>
      </c>
      <c r="J115" s="84"/>
      <c r="K115" s="84">
        <f t="shared" si="5"/>
        <v>2500</v>
      </c>
      <c r="L115" s="12"/>
      <c r="M115" s="12"/>
    </row>
    <row r="116" spans="4:18" ht="15.75" customHeight="1">
      <c r="D116" s="25">
        <v>5137</v>
      </c>
      <c r="E116" s="25">
        <v>3751</v>
      </c>
      <c r="F116" s="40" t="s">
        <v>34</v>
      </c>
      <c r="G116" s="34"/>
      <c r="H116" s="72">
        <v>0</v>
      </c>
      <c r="I116" s="84">
        <v>3000</v>
      </c>
      <c r="J116" s="84"/>
      <c r="K116" s="84">
        <f t="shared" si="5"/>
        <v>3000</v>
      </c>
      <c r="L116" s="12"/>
      <c r="M116" s="12"/>
    </row>
    <row r="117" spans="4:18" ht="15.75" customHeight="1">
      <c r="D117" s="25">
        <v>5138</v>
      </c>
      <c r="E117" s="25">
        <v>3851</v>
      </c>
      <c r="F117" s="40" t="s">
        <v>65</v>
      </c>
      <c r="G117" s="34"/>
      <c r="H117" s="72">
        <v>1000</v>
      </c>
      <c r="I117" s="84">
        <v>1500</v>
      </c>
      <c r="J117" s="84"/>
      <c r="K117" s="84">
        <f t="shared" si="5"/>
        <v>2500</v>
      </c>
      <c r="L117" s="12"/>
      <c r="M117" s="12"/>
    </row>
    <row r="118" spans="4:18" ht="15.75" customHeight="1">
      <c r="D118" s="26">
        <v>5138</v>
      </c>
      <c r="E118" s="26">
        <v>3852</v>
      </c>
      <c r="F118" s="38" t="s">
        <v>60</v>
      </c>
      <c r="G118" s="44"/>
      <c r="H118" s="74">
        <v>1500</v>
      </c>
      <c r="I118" s="84">
        <v>1500</v>
      </c>
      <c r="J118" s="84"/>
      <c r="K118" s="84">
        <f t="shared" si="5"/>
        <v>3000</v>
      </c>
      <c r="L118" s="12"/>
      <c r="M118" s="12"/>
    </row>
    <row r="119" spans="4:18" ht="15.75" customHeight="1">
      <c r="D119" s="25">
        <v>5139</v>
      </c>
      <c r="E119" s="25">
        <v>3921</v>
      </c>
      <c r="F119" s="40" t="s">
        <v>35</v>
      </c>
      <c r="G119" s="34"/>
      <c r="H119" s="72">
        <v>75000</v>
      </c>
      <c r="I119" s="84">
        <v>50000</v>
      </c>
      <c r="J119" s="84"/>
      <c r="K119" s="84">
        <f t="shared" si="5"/>
        <v>125000</v>
      </c>
      <c r="L119" s="12"/>
      <c r="M119" s="92" t="s">
        <v>73</v>
      </c>
      <c r="N119" s="92"/>
      <c r="O119" s="92"/>
      <c r="P119" s="92"/>
      <c r="Q119" s="57">
        <f>22971/2</f>
        <v>11485.5</v>
      </c>
      <c r="R119" s="1" t="s">
        <v>78</v>
      </c>
    </row>
    <row r="120" spans="4:18" ht="15.75" customHeight="1">
      <c r="D120" s="25">
        <v>5139</v>
      </c>
      <c r="E120" s="25">
        <v>3981</v>
      </c>
      <c r="F120" s="40" t="s">
        <v>26</v>
      </c>
      <c r="G120" s="34"/>
      <c r="H120" s="72">
        <v>4000</v>
      </c>
      <c r="I120" s="84">
        <v>6000</v>
      </c>
      <c r="J120" s="84"/>
      <c r="K120" s="84">
        <f t="shared" si="5"/>
        <v>10000</v>
      </c>
      <c r="L120" s="12"/>
      <c r="M120" s="12"/>
      <c r="Q120" s="57">
        <v>40178</v>
      </c>
      <c r="R120" s="1" t="s">
        <v>79</v>
      </c>
    </row>
    <row r="121" spans="4:18" ht="15.75" customHeight="1">
      <c r="D121" s="25">
        <v>5139</v>
      </c>
      <c r="E121" s="25">
        <v>3991</v>
      </c>
      <c r="F121" s="40" t="s">
        <v>38</v>
      </c>
      <c r="G121" s="34"/>
      <c r="H121" s="72">
        <v>1000</v>
      </c>
      <c r="I121" s="84">
        <v>1000</v>
      </c>
      <c r="J121" s="84"/>
      <c r="K121" s="84">
        <f t="shared" si="5"/>
        <v>2000</v>
      </c>
      <c r="L121" s="12"/>
      <c r="M121" s="12"/>
      <c r="Q121" s="57">
        <f>SUM(Q119:Q120)</f>
        <v>51663.5</v>
      </c>
    </row>
    <row r="122" spans="4:18" ht="30" customHeight="1">
      <c r="D122" s="45" t="s">
        <v>43</v>
      </c>
      <c r="E122" s="45"/>
      <c r="F122" s="46" t="s">
        <v>36</v>
      </c>
      <c r="G122" s="47"/>
      <c r="H122" s="75">
        <f>SUM(H95:H121)</f>
        <v>354300</v>
      </c>
      <c r="I122" s="75">
        <f t="shared" ref="I122:K122" si="6">SUM(I95:I121)</f>
        <v>342370</v>
      </c>
      <c r="J122" s="75">
        <f t="shared" si="6"/>
        <v>0</v>
      </c>
      <c r="K122" s="75">
        <f t="shared" si="6"/>
        <v>696670</v>
      </c>
      <c r="L122" s="8"/>
      <c r="M122" s="8"/>
    </row>
    <row r="123" spans="4:18" ht="14.25" customHeight="1">
      <c r="D123" s="22"/>
      <c r="E123" s="22"/>
      <c r="F123" s="23"/>
      <c r="G123" s="24"/>
      <c r="H123" s="76"/>
      <c r="I123" s="77"/>
      <c r="J123" s="77"/>
      <c r="K123" s="77"/>
      <c r="L123" s="8"/>
      <c r="M123" s="8"/>
    </row>
    <row r="124" spans="4:18" ht="19.5" customHeight="1">
      <c r="D124" s="94" t="s">
        <v>64</v>
      </c>
      <c r="E124" s="95"/>
      <c r="F124" s="96"/>
      <c r="G124" s="33"/>
      <c r="H124" s="52">
        <f>H42+H73+H122</f>
        <v>1339196.6099999999</v>
      </c>
      <c r="I124" s="52">
        <f>I42+I73+I122</f>
        <v>816416.87</v>
      </c>
      <c r="J124" s="52">
        <f>J42+J73+J122</f>
        <v>205406.6</v>
      </c>
      <c r="K124" s="52">
        <f>K42+K73+K122</f>
        <v>1950206.88</v>
      </c>
      <c r="L124" s="53"/>
      <c r="M124" s="53"/>
    </row>
    <row r="125" spans="4:18" ht="15" customHeight="1">
      <c r="D125" s="54"/>
      <c r="E125" s="54"/>
      <c r="F125" s="54"/>
      <c r="G125" s="55"/>
      <c r="H125" s="53"/>
      <c r="I125" s="53"/>
      <c r="J125" s="53"/>
      <c r="K125" s="53"/>
      <c r="L125" s="53"/>
      <c r="M125" s="53"/>
      <c r="N125" s="56"/>
    </row>
    <row r="126" spans="4:18" ht="15" customHeight="1">
      <c r="D126" s="54"/>
      <c r="E126" s="54"/>
      <c r="F126" s="54"/>
      <c r="G126" s="55"/>
      <c r="H126" s="53">
        <f>+H20-H124</f>
        <v>0</v>
      </c>
      <c r="I126" s="53"/>
      <c r="J126" s="53"/>
      <c r="K126" s="53">
        <f>+K20-K124</f>
        <v>0</v>
      </c>
      <c r="L126" s="53"/>
      <c r="M126" s="53"/>
    </row>
    <row r="127" spans="4:18" ht="15" customHeight="1">
      <c r="D127" s="54"/>
      <c r="E127" s="54"/>
      <c r="F127" s="54"/>
      <c r="G127" s="55"/>
      <c r="H127" s="53"/>
      <c r="I127" s="53"/>
      <c r="J127" s="53"/>
      <c r="K127" s="53"/>
      <c r="L127" s="53"/>
      <c r="M127" s="53"/>
    </row>
    <row r="128" spans="4:18" ht="15" customHeight="1">
      <c r="D128" s="89" t="s">
        <v>82</v>
      </c>
      <c r="E128" s="89"/>
      <c r="F128" s="62" t="s">
        <v>82</v>
      </c>
      <c r="G128" s="55"/>
      <c r="H128" s="53"/>
      <c r="I128" s="53"/>
      <c r="J128" s="53"/>
      <c r="K128" s="53">
        <f>+K126-K124</f>
        <v>-1950206.88</v>
      </c>
      <c r="L128" s="53"/>
      <c r="M128" s="53"/>
    </row>
    <row r="129" spans="4:13" ht="15" customHeight="1">
      <c r="D129" s="90" t="s">
        <v>94</v>
      </c>
      <c r="E129" s="90"/>
      <c r="F129" s="63" t="s">
        <v>83</v>
      </c>
      <c r="G129" s="55"/>
      <c r="H129" s="53"/>
      <c r="I129" s="53"/>
      <c r="J129" s="53"/>
      <c r="K129" s="53"/>
      <c r="L129" s="53"/>
      <c r="M129" s="53"/>
    </row>
    <row r="130" spans="4:13" ht="15" customHeight="1">
      <c r="D130" s="90" t="s">
        <v>95</v>
      </c>
      <c r="E130" s="90"/>
      <c r="F130" s="63" t="s">
        <v>84</v>
      </c>
      <c r="G130" s="55"/>
      <c r="H130" s="53"/>
      <c r="I130" s="53"/>
      <c r="J130" s="53"/>
      <c r="K130" s="53"/>
      <c r="L130" s="53"/>
      <c r="M130" s="53"/>
    </row>
    <row r="131" spans="4:13" ht="15" customHeight="1">
      <c r="D131" s="54"/>
      <c r="E131" s="54"/>
      <c r="F131" s="54"/>
      <c r="G131" s="55"/>
      <c r="H131" s="53"/>
      <c r="I131" s="53"/>
      <c r="J131" s="53"/>
      <c r="K131" s="53"/>
      <c r="L131" s="53"/>
      <c r="M131" s="53"/>
    </row>
    <row r="132" spans="4:13" ht="15" customHeight="1">
      <c r="D132" s="54"/>
      <c r="E132" s="54"/>
      <c r="F132" s="54"/>
      <c r="G132" s="55"/>
      <c r="H132" s="53"/>
      <c r="I132" s="53"/>
      <c r="J132" s="53"/>
      <c r="K132" s="53"/>
      <c r="L132" s="53"/>
      <c r="M132" s="53"/>
    </row>
    <row r="133" spans="4:13" ht="15" customHeight="1">
      <c r="D133" s="54"/>
      <c r="E133" s="54"/>
      <c r="F133" s="54"/>
      <c r="G133" s="55"/>
      <c r="H133" s="53"/>
      <c r="I133" s="53"/>
      <c r="J133" s="53"/>
      <c r="K133" s="53"/>
      <c r="L133" s="53"/>
      <c r="M133" s="53"/>
    </row>
    <row r="134" spans="4:13" ht="15" customHeight="1">
      <c r="D134" s="54"/>
      <c r="E134" s="54"/>
      <c r="F134" s="54"/>
      <c r="G134" s="55"/>
      <c r="H134" s="53"/>
      <c r="I134" s="53"/>
      <c r="J134" s="53"/>
      <c r="K134" s="53"/>
      <c r="L134" s="53"/>
      <c r="M134" s="53"/>
    </row>
    <row r="135" spans="4:13" ht="15" customHeight="1">
      <c r="D135" s="54"/>
      <c r="E135" s="54"/>
      <c r="F135" s="54"/>
      <c r="G135" s="55"/>
      <c r="H135" s="53"/>
      <c r="I135" s="53"/>
      <c r="J135" s="53"/>
      <c r="K135" s="53"/>
      <c r="L135" s="53"/>
      <c r="M135" s="53"/>
    </row>
    <row r="136" spans="4:13" ht="15" customHeight="1">
      <c r="D136" s="54"/>
      <c r="E136" s="54"/>
      <c r="F136" s="54"/>
      <c r="G136" s="55"/>
      <c r="H136" s="53"/>
      <c r="I136" s="53"/>
      <c r="J136" s="53"/>
      <c r="K136" s="53"/>
      <c r="L136" s="53"/>
      <c r="M136" s="53"/>
    </row>
    <row r="137" spans="4:13" ht="15" customHeight="1">
      <c r="D137" s="19"/>
      <c r="E137" s="19"/>
      <c r="F137" s="19"/>
      <c r="G137" s="16"/>
      <c r="H137" s="20"/>
      <c r="I137" s="20"/>
      <c r="J137" s="20"/>
      <c r="K137" s="20"/>
      <c r="L137" s="8"/>
      <c r="M137" s="8"/>
    </row>
  </sheetData>
  <mergeCells count="41">
    <mergeCell ref="F90:H90"/>
    <mergeCell ref="F91:H91"/>
    <mergeCell ref="I58:I59"/>
    <mergeCell ref="J58:J59"/>
    <mergeCell ref="K58:K59"/>
    <mergeCell ref="I93:I94"/>
    <mergeCell ref="J93:J94"/>
    <mergeCell ref="K93:K94"/>
    <mergeCell ref="M119:P119"/>
    <mergeCell ref="D124:F124"/>
    <mergeCell ref="D93:D94"/>
    <mergeCell ref="E93:E94"/>
    <mergeCell ref="H93:H94"/>
    <mergeCell ref="D128:E128"/>
    <mergeCell ref="D129:E129"/>
    <mergeCell ref="D130:E130"/>
    <mergeCell ref="M103:Q103"/>
    <mergeCell ref="M107:P107"/>
    <mergeCell ref="M108:P108"/>
    <mergeCell ref="D29:D30"/>
    <mergeCell ref="E29:E30"/>
    <mergeCell ref="H29:H30"/>
    <mergeCell ref="M32:S32"/>
    <mergeCell ref="D58:D59"/>
    <mergeCell ref="E58:E59"/>
    <mergeCell ref="H58:H59"/>
    <mergeCell ref="I29:I30"/>
    <mergeCell ref="J29:J30"/>
    <mergeCell ref="K29:K30"/>
    <mergeCell ref="M31:S31"/>
    <mergeCell ref="F55:H55"/>
    <mergeCell ref="F56:H56"/>
    <mergeCell ref="M15:Q15"/>
    <mergeCell ref="F5:H5"/>
    <mergeCell ref="F6:H6"/>
    <mergeCell ref="D10:D11"/>
    <mergeCell ref="E10:E11"/>
    <mergeCell ref="H10:H11"/>
    <mergeCell ref="I10:I11"/>
    <mergeCell ref="J10:J11"/>
    <mergeCell ref="K10:K1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</vt:lpstr>
      <vt:lpstr>modificacion!Área_de_impresión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2019-03-14T19:01:00Z</cp:lastPrinted>
  <dcterms:created xsi:type="dcterms:W3CDTF">2015-09-04T17:27:18Z</dcterms:created>
  <dcterms:modified xsi:type="dcterms:W3CDTF">2019-04-02T16:23:11Z</dcterms:modified>
</cp:coreProperties>
</file>